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49" documentId="120_S{2AC9BD13-BADA-5192-A53E-5A8FF88502F6}" xr6:coauthVersionLast="47" xr6:coauthVersionMax="47" xr10:uidLastSave="{D4360181-819B-4BD1-967D-FE9B27AD8B89}"/>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4" i="1"/>
  <c r="G4" i="1"/>
  <c r="I4" i="1"/>
  <c r="J4" i="1"/>
  <c r="L4" i="1"/>
  <c r="B5" i="1"/>
  <c r="G5" i="1"/>
  <c r="I5" i="1"/>
  <c r="J5" i="1"/>
  <c r="L5"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<sst xmlns="http://schemas.openxmlformats.org/spreadsheetml/2006/main" count="180314" uniqueCount="39138">
  <si>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</si>
  <si>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</si>
  <si>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</si>
  <si>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</si>
  <si>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</si>
  <si>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</si>
  <si>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</si>
  <si>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</si>
  <si>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</si>
  <si>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</si>
  <si>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</si>
  <si>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</si>
  <si>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</si>
  <si>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</si>
  <si>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</si>
  <si>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</si>
  <si>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</si>
  <si>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</si>
  <si>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</si>
  <si>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</si>
  <si>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</si>
  <si>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</si>
  <si>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</si>
  <si>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</si>
  <si>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</si>
  <si>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</si>
  <si>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</si>
  <si>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</si>
  <si>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</si>
  <si>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</si>
  <si>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</si>
  <si>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</si>
  <si>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</si>
  <si>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</si>
  <si>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</si>
  <si>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</si>
  <si>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</si>
  <si>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</si>
  <si>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</si>
  <si>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</si>
  <si>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</si>
  <si>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</si>
  <si>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</si>
  <si>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</si>
  <si>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</si>
  <si>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</si>
  <si>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</si>
  <si>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</si>
  <si>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</si>
  <si>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</si>
  <si>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</si>
  <si>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</si>
  <si>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</si>
  <si>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</si>
  <si>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</si>
  <si>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</si>
  <si>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</si>
  <si>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</si>
  <si>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</si>
  <si>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</si>
  <si>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</si>
  <si>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</si>
  <si>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</si>
  <si>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</si>
  <si>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</si>
  <si>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</si>
  <si>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</si>
  <si>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</si>
  <si>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</si>
  <si>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</si>
  <si>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</si>
  <si>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</si>
  <si>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</si>
  <si>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</si>
  <si>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</si>
  <si>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</si>
  <si>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</si>
  <si>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</si>
  <si>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</si>
  <si>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</si>
  <si>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</si>
  <si>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</si>
  <si>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</si>
  <si>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</si>
  <si>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</si>
  <si>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</si>
  <si>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</si>
  <si>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</si>
  <si>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</si>
  <si>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</si>
  <si>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</si>
  <si>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</si>
  <si>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</si>
  <si>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</si>
  <si>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</si>
  <si>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</si>
  <si>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</si>
  <si>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</si>
  <si>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</si>
  <si>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</si>
  <si>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</si>
  <si>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</si>
  <si>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</si>
  <si>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</si>
  <si>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</si>
  <si>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</si>
  <si>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</si>
  <si>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</si>
  <si>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</si>
  <si>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</si>
  <si>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</si>
  <si>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</si>
  <si>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</si>
  <si>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</si>
  <si>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</si>
  <si>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</si>
  <si>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</si>
  <si>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</si>
  <si>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</si>
  <si>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</si>
  <si>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</si>
  <si>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</si>
  <si>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</si>
  <si>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</si>
  <si>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</si>
  <si>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</si>
  <si>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</si>
  <si>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</si>
  <si>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</si>
  <si>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</si>
  <si>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</si>
  <si>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</si>
  <si>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</si>
  <si>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</si>
  <si>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</si>
  <si>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</si>
  <si>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</si>
  <si>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</si>
  <si>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</si>
  <si>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</si>
  <si>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</si>
  <si>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</si>
  <si>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</si>
  <si>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</si>
  <si>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</si>
  <si>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</si>
  <si>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</si>
  <si>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</si>
  <si>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</si>
  <si>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</si>
  <si>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</si>
  <si>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</si>
  <si>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</si>
  <si>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</si>
  <si>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</si>
  <si>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</si>
  <si>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</si>
  <si>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</si>
  <si>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</si>
  <si>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</si>
  <si>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</si>
  <si>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</si>
  <si>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</si>
  <si>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</si>
  <si>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</si>
  <si>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</si>
  <si>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</si>
  <si>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</si>
  <si>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</si>
  <si>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</si>
  <si>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</si>
  <si>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</si>
  <si>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</si>
  <si>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</si>
  <si>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</si>
  <si>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</si>
  <si>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</si>
  <si>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</si>
  <si>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</si>
  <si>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</si>
  <si>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</si>
  <si>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</si>
  <si>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</si>
  <si>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</si>
  <si>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</si>
  <si>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</si>
  <si>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</si>
  <si>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</si>
  <si>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</si>
  <si>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</si>
  <si>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</si>
  <si>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</si>
  <si>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</si>
  <si>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</si>
  <si>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</si>
  <si>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</si>
  <si>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</si>
  <si>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</si>
  <si>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</si>
  <si>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</si>
  <si>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</si>
  <si>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</si>
  <si>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</si>
  <si>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</si>
  <si>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</si>
  <si>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</si>
  <si>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</si>
  <si>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</si>
  <si>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</si>
  <si>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</si>
  <si>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</si>
  <si>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</si>
  <si>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</si>
  <si>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</si>
  <si>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</si>
  <si>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</si>
  <si>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</si>
  <si>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</si>
  <si>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</si>
  <si>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</si>
  <si>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</si>
  <si>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</si>
  <si>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</si>
  <si>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</si>
  <si>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</si>
  <si>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</si>
  <si>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</si>
  <si>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</si>
  <si>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</si>
  <si>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</si>
  <si>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</si>
  <si>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</si>
  <si>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</si>
  <si>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</si>
  <si>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</si>
  <si>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</si>
  <si>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</si>
  <si>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</si>
  <si>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</si>
  <si>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</si>
  <si>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</si>
  <si>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</si>
  <si>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</si>
  <si>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</si>
  <si>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</si>
  <si>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</si>
  <si>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</si>
  <si>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</si>
  <si>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</si>
  <si>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</si>
  <si>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</si>
  <si>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</si>
  <si>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</si>
  <si>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</si>
  <si>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</si>
  <si>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</si>
  <si>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</si>
  <si>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</si>
  <si>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</si>
  <si>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</si>
  <si>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</si>
  <si>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</si>
  <si>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</si>
  <si>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</si>
  <si>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</si>
  <si>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</si>
  <si>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</si>
  <si>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</si>
  <si>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</si>
  <si>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</si>
  <si>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</si>
  <si>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</si>
  <si>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</si>
  <si>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</si>
  <si>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</si>
  <si>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</si>
  <si>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</si>
  <si>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</si>
  <si>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</si>
  <si>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</si>
  <si>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</si>
  <si>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</si>
  <si>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</si>
  <si>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</si>
  <si>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</si>
  <si>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</si>
  <si>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</si>
  <si>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</si>
  <si>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</si>
  <si>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</si>
  <si>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</si>
  <si>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</si>
  <si>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</si>
  <si>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</si>
  <si>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</si>
  <si>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</si>
  <si>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</si>
  <si>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</si>
  <si>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</si>
  <si>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</si>
  <si>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</si>
  <si>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</si>
  <si>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</si>
  <si>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</si>
  <si>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</si>
  <si>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</si>
  <si>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</si>
  <si>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</si>
  <si>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</si>
  <si>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</si>
  <si>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</si>
  <si>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</si>
  <si>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</si>
  <si>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</si>
  <si>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</si>
  <si>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</si>
  <si>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</si>
  <si>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</si>
  <si>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</si>
  <si>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</si>
  <si>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</si>
  <si>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</si>
  <si>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</si>
  <si>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</si>
  <si>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</si>
  <si>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</si>
  <si>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</si>
  <si>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</si>
  <si>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</si>
  <si>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</si>
  <si>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</si>
  <si>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</si>
  <si>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</si>
  <si>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</si>
  <si>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</si>
  <si>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</si>
  <si>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</si>
  <si>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</si>
  <si>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</si>
  <si>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</si>
  <si>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</si>
  <si>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</si>
  <si>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</si>
  <si>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</si>
  <si>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</si>
  <si>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</si>
  <si>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</si>
  <si>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</si>
  <si>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</si>
  <si>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</si>
  <si>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</si>
  <si>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</si>
  <si>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</si>
  <si>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</si>
  <si>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</si>
  <si>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</si>
  <si>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</si>
  <si>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</si>
  <si>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</si>
  <si>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</si>
  <si>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</si>
  <si>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</si>
  <si>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</si>
  <si>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</si>
  <si>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</si>
  <si>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</si>
  <si>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</si>
  <si>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</si>
  <si>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</si>
  <si>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</si>
  <si>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</si>
  <si>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</si>
  <si>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</si>
  <si>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</si>
  <si>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</si>
  <si>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</si>
  <si>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</si>
  <si>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</si>
  <si>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</si>
  <si>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</si>
  <si>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</si>
  <si>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</si>
  <si>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</si>
  <si>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</si>
  <si>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</si>
  <si>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</si>
  <si>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</si>
  <si>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</si>
  <si>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</si>
  <si>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</si>
  <si>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</si>
  <si>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</si>
  <si>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</si>
  <si>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</si>
  <si>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</si>
  <si>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</si>
  <si>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</si>
  <si>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</si>
  <si>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</si>
  <si>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</si>
  <si>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</si>
  <si>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</si>
  <si>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</si>
  <si>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</si>
  <si>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</si>
  <si>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</si>
  <si>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</si>
  <si>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</si>
  <si>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</si>
  <si>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</si>
  <si>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</si>
  <si>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</si>
  <si>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</si>
  <si>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</si>
  <si>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</si>
  <si>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</si>
  <si>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</si>
  <si>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</si>
  <si>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</si>
  <si>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</si>
  <si>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</si>
  <si>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</si>
  <si>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</si>
  <si>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</si>
  <si>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</si>
  <si>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</si>
  <si>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</si>
  <si>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</si>
  <si>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</si>
  <si>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</si>
  <si>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</si>
  <si>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</si>
  <si>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</si>
  <si>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</si>
  <si>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</si>
  <si>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</si>
  <si>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</si>
  <si>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</si>
  <si>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</si>
  <si>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</si>
  <si>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</si>
  <si>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</si>
  <si>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</si>
  <si>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</si>
  <si>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</si>
  <si>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</si>
  <si>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</si>
  <si>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</si>
  <si>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</si>
  <si>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</si>
  <si>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</si>
  <si>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</si>
  <si>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</si>
  <si>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</si>
  <si>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</si>
  <si>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</si>
  <si>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</si>
  <si>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</si>
  <si>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</si>
  <si>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</si>
  <si>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</si>
  <si>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</si>
  <si>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</si>
  <si>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</si>
  <si>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</si>
  <si>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</si>
  <si>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</si>
  <si>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</si>
  <si>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</si>
  <si>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</si>
  <si>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</si>
  <si>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</si>
  <si>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</si>
  <si>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</si>
  <si>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</si>
  <si>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</si>
  <si>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</si>
  <si>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</si>
  <si>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</si>
  <si>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</si>
  <si>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</si>
  <si>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</si>
  <si>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</si>
  <si>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</si>
  <si>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</si>
  <si>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</si>
  <si>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</si>
  <si>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</si>
  <si>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</si>
  <si>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</si>
  <si>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</si>
  <si>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</si>
  <si>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</si>
  <si>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</si>
  <si>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</si>
  <si>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</si>
  <si>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</si>
  <si>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</si>
  <si>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</si>
  <si>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</si>
  <si>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</si>
  <si>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</si>
  <si>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</si>
  <si>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</si>
  <si>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</si>
  <si>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</si>
  <si>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</si>
  <si>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</si>
  <si>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</si>
  <si>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</si>
  <si>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</si>
  <si>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</si>
  <si>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</si>
  <si>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</si>
  <si>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</si>
  <si>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</si>
  <si>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</si>
  <si>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</si>
  <si>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</si>
  <si>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</si>
  <si>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</si>
  <si>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</si>
  <si>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</si>
  <si>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</si>
  <si>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</si>
  <si>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</si>
  <si>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</si>
  <si>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</si>
  <si>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</si>
  <si>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</si>
  <si>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</si>
  <si>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</si>
  <si>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</si>
  <si>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</si>
  <si>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</si>
  <si>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</si>
  <si>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</si>
  <si>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</si>
  <si>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</si>
  <si>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</si>
  <si>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</si>
  <si>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</si>
  <si>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</si>
  <si>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</si>
  <si>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</si>
  <si>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</si>
  <si>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</si>
  <si>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</si>
  <si>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</si>
  <si>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</si>
  <si>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</si>
  <si>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</si>
  <si>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</si>
  <si>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</si>
  <si>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</si>
  <si>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</si>
  <si>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</si>
  <si>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</si>
  <si>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</si>
  <si>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</si>
  <si>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</si>
  <si>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</si>
  <si>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</si>
  <si>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</si>
  <si>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</si>
  <si>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</si>
  <si>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</si>
  <si>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</si>
  <si>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</si>
  <si>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</si>
  <si>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</si>
  <si>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</si>
  <si>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</si>
  <si>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</si>
  <si>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</si>
  <si>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</si>
  <si>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</si>
  <si>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</si>
  <si>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</si>
  <si>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</si>
  <si>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</si>
  <si>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</si>
  <si>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</si>
  <si>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</si>
  <si>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</si>
  <si>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</si>
  <si>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</si>
  <si>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</si>
  <si>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</si>
  <si>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</si>
  <si>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</si>
  <si>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</si>
  <si>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</si>
  <si>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</si>
  <si>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</si>
  <si>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</si>
  <si>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</si>
  <si>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</si>
  <si>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</si>
  <si>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</si>
  <si>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</si>
  <si>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</si>
  <si>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</si>
  <si>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</si>
  <si>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</si>
  <si>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</si>
  <si>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</si>
  <si>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</si>
  <si>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</si>
  <si>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</si>
  <si>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</si>
  <si>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</si>
  <si>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</si>
  <si>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</si>
  <si>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</si>
  <si>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</si>
  <si>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</si>
  <si>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</si>
  <si>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</si>
  <si>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</si>
  <si>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</si>
  <si>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</si>
  <si>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</si>
  <si>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</si>
  <si>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</si>
  <si>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</si>
  <si>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</si>
  <si>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</si>
  <si>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</si>
  <si>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</si>
  <si>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</si>
  <si>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</si>
  <si>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</si>
  <si>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</si>
  <si>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</si>
  <si>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</si>
  <si>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</si>
  <si>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</si>
  <si>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</si>
  <si>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</si>
  <si>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</si>
  <si>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</si>
  <si>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</si>
  <si>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</si>
  <si>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</si>
  <si>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</si>
  <si>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</si>
  <si>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</si>
  <si>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</si>
  <si>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</si>
  <si>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</si>
  <si>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</si>
  <si>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</si>
  <si>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</si>
  <si>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</si>
  <si>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</si>
  <si>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</si>
  <si>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</si>
  <si>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</si>
  <si>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</si>
  <si>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</si>
  <si>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</si>
  <si>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</si>
  <si>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</si>
  <si>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</si>
  <si>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</si>
  <si>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</si>
  <si>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</si>
  <si>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</si>
  <si>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</si>
  <si>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</si>
  <si>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</si>
  <si>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</si>
  <si>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</si>
  <si>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</si>
  <si>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</si>
  <si>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</si>
  <si>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</si>
  <si>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</si>
  <si>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</si>
  <si>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</si>
  <si>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</si>
  <si>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</si>
  <si>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</si>
  <si>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</si>
  <si>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</si>
  <si>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</si>
  <si>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</si>
  <si>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</si>
  <si>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</si>
  <si>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</si>
  <si>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</si>
  <si>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</si>
  <si>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</si>
  <si>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</si>
  <si>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</si>
  <si>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</si>
  <si>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</si>
  <si>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</si>
  <si>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</si>
  <si>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</si>
  <si>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</si>
  <si>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</si>
  <si>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</si>
  <si>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</si>
  <si>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</si>
  <si>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</si>
  <si>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</si>
  <si>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</si>
  <si>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</si>
  <si>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</si>
  <si>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</si>
  <si>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</si>
  <si>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</si>
  <si>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</si>
  <si>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</si>
  <si>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</si>
  <si>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</si>
  <si>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</si>
  <si>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</si>
  <si>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</si>
  <si>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</si>
  <si>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</si>
  <si>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</si>
  <si>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</si>
  <si>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</si>
  <si>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</si>
  <si>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</si>
  <si>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</si>
  <si>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</si>
  <si>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</si>
  <si>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</si>
  <si>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</si>
  <si>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</si>
  <si>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</si>
  <si>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</si>
  <si>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</si>
  <si>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</si>
  <si>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</si>
  <si>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</si>
  <si>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</si>
  <si>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</si>
  <si>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</si>
  <si>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</si>
  <si>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</si>
  <si>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</si>
  <si>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</si>
  <si>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</si>
  <si>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</si>
  <si>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</si>
  <si>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</si>
  <si>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</si>
  <si>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</si>
  <si>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</si>
  <si>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</si>
  <si>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</si>
  <si>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</si>
  <si>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</si>
  <si>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</si>
  <si>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</si>
  <si>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</si>
  <si>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</si>
  <si>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</si>
  <si>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</si>
  <si>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</si>
  <si>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</si>
  <si>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</si>
  <si>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</si>
  <si>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</si>
  <si>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</si>
  <si>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</si>
  <si>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</si>
  <si>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</si>
  <si>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</si>
  <si>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</si>
  <si>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</si>
  <si>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</si>
  <si>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</si>
  <si>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</si>
  <si>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</si>
  <si>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</si>
  <si>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</si>
  <si>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</si>
  <si>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</si>
  <si>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</si>
  <si>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</si>
  <si>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</si>
  <si>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</si>
  <si>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</si>
  <si>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</si>
  <si>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</si>
  <si>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</si>
  <si>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</si>
  <si>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</si>
  <si>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</si>
  <si>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</si>
  <si>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</si>
  <si>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</si>
  <si>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</si>
  <si>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</si>
  <si>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</si>
  <si>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</si>
  <si>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</si>
  <si>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</si>
  <si>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</si>
  <si>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</si>
  <si>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</si>
  <si>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</si>
  <si>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</si>
  <si>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</si>
  <si>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</si>
  <si>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</si>
  <si>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</si>
  <si>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</si>
  <si>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</si>
  <si>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</si>
  <si>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</si>
  <si>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</si>
  <si>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</si>
  <si>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</si>
  <si>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</si>
  <si>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</si>
  <si>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</si>
  <si>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</si>
  <si>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</si>
  <si>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</si>
  <si>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</si>
  <si>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</si>
  <si>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</si>
  <si>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</si>
  <si>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</si>
  <si>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</si>
  <si>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</si>
  <si>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</si>
  <si>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</si>
  <si>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</si>
  <si>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</si>
  <si>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</si>
  <si>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</si>
  <si>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</si>
  <si>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</si>
  <si>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</si>
  <si>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</si>
  <si>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</si>
  <si>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</si>
  <si>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</si>
  <si>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</si>
  <si>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</si>
  <si>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</si>
  <si>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</si>
  <si>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</si>
  <si>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</si>
  <si>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</si>
  <si>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</si>
  <si>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</si>
  <si>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</si>
  <si>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</si>
  <si>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</si>
  <si>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</si>
  <si>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</si>
  <si>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</si>
  <si>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</si>
  <si>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</si>
  <si>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</si>
  <si>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</si>
  <si>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</si>
  <si>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</si>
  <si>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</si>
  <si>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</si>
  <si>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</si>
  <si>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</si>
  <si>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</si>
  <si>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</si>
  <si>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</si>
  <si>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</si>
  <si>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</si>
  <si>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</si>
  <si>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</si>
  <si>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</si>
  <si>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</si>
  <si>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</si>
  <si>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</si>
  <si>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</si>
  <si>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</si>
  <si>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</si>
  <si>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</si>
  <si>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</si>
  <si>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</si>
  <si>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</si>
  <si>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</si>
  <si>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</si>
  <si>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</si>
  <si>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</si>
  <si>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</si>
  <si>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</si>
  <si>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</si>
  <si>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</si>
  <si>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</si>
  <si>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</si>
  <si>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</si>
  <si>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</si>
  <si>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</si>
  <si>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</si>
  <si>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</si>
  <si>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</si>
  <si>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</si>
  <si>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</si>
  <si>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</si>
  <si>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</si>
  <si>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</si>
  <si>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</si>
  <si>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</si>
  <si>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</si>
  <si>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</si>
  <si>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</si>
  <si>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</si>
  <si>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</si>
  <si>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</si>
  <si>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</si>
  <si>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</si>
  <si>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</si>
  <si>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</si>
  <si>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</si>
  <si>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</si>
  <si>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</si>
  <si>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</si>
  <si>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</si>
  <si>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</si>
  <si>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</si>
  <si>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</si>
  <si>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</si>
  <si>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</si>
  <si>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</si>
  <si>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</si>
  <si>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</si>
  <si>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</si>
  <si>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</si>
  <si>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</si>
  <si>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</si>
  <si>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</si>
  <si>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</si>
  <si>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</si>
  <si>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</si>
  <si>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</si>
  <si>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</si>
  <si>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</si>
  <si>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</si>
  <si>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</si>
  <si>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</si>
  <si>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</si>
  <si>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</si>
  <si>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</si>
  <si>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</si>
  <si>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</si>
  <si>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</si>
  <si>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</si>
  <si>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</si>
  <si>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</si>
  <si>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</si>
  <si>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</si>
  <si>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</si>
  <si>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</si>
  <si>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</si>
  <si>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</si>
  <si>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</si>
  <si>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</si>
  <si>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</si>
  <si>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</si>
  <si>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</si>
  <si>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</si>
  <si>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</si>
  <si>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</si>
  <si>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</si>
  <si>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</si>
  <si>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</si>
  <si>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</si>
  <si>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</si>
  <si>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</si>
  <si>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</si>
  <si>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</si>
  <si>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</si>
  <si>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</si>
  <si>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</si>
  <si>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</si>
  <si>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</si>
  <si>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</si>
  <si>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</si>
  <si>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</si>
  <si>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</si>
  <si>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</si>
  <si>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</si>
  <si>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</si>
  <si>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</si>
  <si>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</si>
  <si>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</si>
  <si>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</si>
  <si>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</si>
  <si>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</si>
  <si>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</si>
  <si>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</si>
  <si>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</si>
  <si>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</si>
  <si>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</si>
  <si>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</si>
  <si>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</si>
  <si>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</si>
  <si>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</si>
  <si>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</si>
  <si>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</si>
  <si>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</si>
  <si>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</si>
  <si>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</si>
  <si>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</si>
  <si>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</si>
  <si>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</si>
  <si>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</si>
  <si>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</si>
  <si>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</si>
  <si>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</si>
  <si>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</si>
  <si>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</si>
  <si>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</si>
  <si>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</si>
  <si>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</si>
  <si>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</si>
  <si>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</si>
  <si>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</si>
  <si>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</si>
  <si>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</si>
  <si>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</si>
  <si>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</si>
  <si>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</si>
  <si>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</si>
  <si>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</si>
  <si>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</si>
  <si>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</si>
  <si>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</si>
  <si>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</si>
  <si>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</si>
  <si>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</si>
  <si>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</si>
  <si>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</si>
  <si>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</si>
  <si>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</si>
  <si>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</si>
  <si>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</si>
  <si>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</si>
  <si>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</si>
  <si>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</si>
  <si>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</si>
  <si>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</si>
  <si>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</si>
  <si>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</si>
  <si>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</si>
  <si>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</si>
  <si>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</si>
  <si>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</si>
  <si>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</si>
  <si>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</si>
  <si>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</si>
  <si>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</si>
  <si>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</si>
  <si>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</si>
  <si>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</si>
  <si>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</si>
  <si>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</si>
  <si>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</si>
  <si>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</si>
  <si>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</si>
  <si>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</si>
  <si>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</si>
  <si>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</si>
  <si>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</si>
  <si>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</si>
  <si>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</si>
  <si>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</si>
  <si>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</si>
  <si>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</si>
  <si>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</si>
  <si>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</si>
  <si>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</si>
  <si>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</si>
  <si>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</si>
  <si>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</si>
  <si>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</si>
  <si>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</si>
  <si>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</si>
  <si>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</si>
  <si>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</si>
  <si>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</si>
  <si>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</si>
  <si>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</si>
  <si>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</si>
  <si>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</si>
  <si>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</si>
  <si>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</si>
  <si>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</si>
  <si>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</si>
  <si>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</si>
  <si>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</si>
  <si>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</si>
  <si>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</si>
  <si>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</si>
  <si>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</si>
  <si>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</si>
  <si>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</si>
  <si>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</si>
  <si>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</si>
  <si>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</si>
  <si>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</si>
  <si>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</si>
  <si>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</si>
  <si>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</si>
  <si>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</si>
  <si>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</si>
  <si>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</si>
  <si>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</si>
  <si>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</si>
  <si>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</si>
  <si>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</si>
  <si>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</si>
  <si>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</si>
  <si>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</si>
  <si>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</si>
  <si>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</si>
  <si>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</si>
  <si>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</si>
  <si>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</si>
  <si>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</si>
  <si>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</si>
  <si>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</si>
  <si>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</si>
  <si>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</si>
  <si>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</si>
  <si>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</si>
  <si>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</si>
  <si>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</si>
  <si>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</si>
  <si>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</si>
  <si>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</si>
  <si>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</si>
  <si>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</si>
  <si>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</si>
  <si>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</si>
  <si>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</si>
  <si>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</si>
  <si>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</si>
  <si>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</si>
  <si>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</si>
  <si>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</si>
  <si>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</si>
  <si>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</si>
  <si>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</si>
  <si>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</si>
  <si>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</si>
  <si>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</si>
  <si>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</si>
  <si>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</si>
  <si>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</si>
  <si>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</si>
  <si>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</si>
  <si>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</si>
  <si>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</si>
  <si>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</si>
  <si>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</si>
  <si>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</si>
  <si>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</si>
  <si>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</si>
  <si>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</si>
  <si>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</si>
  <si>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</si>
  <si>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</si>
  <si>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</si>
  <si>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</si>
  <si>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</si>
  <si>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</si>
  <si>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</si>
  <si>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</si>
  <si>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</si>
  <si>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</si>
  <si>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</si>
  <si>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</si>
  <si>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</si>
  <si>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</si>
  <si>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</si>
  <si>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</si>
  <si>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</si>
  <si>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</si>
  <si>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</si>
  <si>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</si>
  <si>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</si>
  <si>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</si>
  <si>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</si>
  <si>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</si>
  <si>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</si>
  <si>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</si>
  <si>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</si>
  <si>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</si>
  <si>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</si>
  <si>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</si>
  <si>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</si>
  <si>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</si>
  <si>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</si>
  <si>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</si>
  <si>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</si>
  <si>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</si>
  <si>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</si>
  <si>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</si>
  <si>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</si>
  <si>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</si>
  <si>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</si>
  <si>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</si>
  <si>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</si>
  <si>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</si>
  <si>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</si>
  <si>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</si>
  <si>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</si>
  <si>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</si>
  <si>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</si>
  <si>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</si>
  <si>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</si>
  <si>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</si>
  <si>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</si>
  <si>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</si>
  <si>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</si>
  <si>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</si>
  <si>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</si>
  <si>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</si>
  <si>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</si>
  <si>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</si>
  <si>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</si>
  <si>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</si>
  <si>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</si>
  <si>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</si>
  <si>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</si>
  <si>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</si>
  <si>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</si>
  <si>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</si>
  <si>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</si>
  <si>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</si>
  <si>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</si>
  <si>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</si>
  <si>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</si>
  <si>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</si>
  <si>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</si>
  <si>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</si>
  <si>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</si>
  <si>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</si>
  <si>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</si>
  <si>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</si>
  <si>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</si>
  <si>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</si>
  <si>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</si>
  <si>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</si>
  <si>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</si>
  <si>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</si>
  <si>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</si>
  <si>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</si>
  <si>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</si>
  <si>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</si>
  <si>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</si>
  <si>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</si>
  <si>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</si>
  <si>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</si>
  <si>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</si>
  <si>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</si>
  <si>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</si>
  <si>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</si>
  <si>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</si>
  <si>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</si>
  <si>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</si>
  <si>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</si>
  <si>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</si>
  <si>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</si>
  <si>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</si>
  <si>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</si>
  <si>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</si>
  <si>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</si>
  <si>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</si>
  <si>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</si>
  <si>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</si>
  <si>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</si>
  <si>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</si>
  <si>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</si>
  <si>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</si>
  <si>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</si>
  <si>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</si>
  <si>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</si>
  <si>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</si>
  <si>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</si>
  <si>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</si>
  <si>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</si>
  <si>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</si>
  <si>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</si>
  <si>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</si>
  <si>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</si>
  <si>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</si>
  <si>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</si>
  <si>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</si>
  <si>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</si>
  <si>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</si>
  <si>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</si>
  <si>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</si>
  <si>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</si>
  <si>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</si>
  <si>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</si>
  <si>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</si>
  <si>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</si>
  <si>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</si>
  <si>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</si>
  <si>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</si>
  <si>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</si>
  <si>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</si>
  <si>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</si>
  <si>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</si>
  <si>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</si>
  <si>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</si>
  <si>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</si>
  <si>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</si>
  <si>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</si>
  <si>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</si>
  <si>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</si>
  <si>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</si>
  <si>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</si>
  <si>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</si>
  <si>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</si>
  <si>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</si>
  <si>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</si>
  <si>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</si>
  <si>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</si>
  <si>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</si>
  <si>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</si>
  <si>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</si>
  <si>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</si>
  <si>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</si>
  <si>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</si>
  <si>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</si>
  <si>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</si>
  <si>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</si>
  <si>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</si>
  <si>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</si>
  <si>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</si>
  <si>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</si>
  <si>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</si>
  <si>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</si>
  <si>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</si>
  <si>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</si>
  <si>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</si>
  <si>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</si>
  <si>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</si>
  <si>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</si>
  <si>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</si>
  <si>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</si>
  <si>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</si>
  <si>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</si>
  <si>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</si>
  <si>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</si>
  <si>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</si>
  <si>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</si>
  <si>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</si>
  <si>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</si>
  <si>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</si>
  <si>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</si>
  <si>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</si>
  <si>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</si>
  <si>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</si>
  <si>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</si>
  <si>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</si>
  <si>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</si>
  <si>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</si>
  <si>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</si>
  <si>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</si>
  <si>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</si>
  <si>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</si>
  <si>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</si>
  <si>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</si>
  <si>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</si>
  <si>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</si>
  <si>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</si>
  <si>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</si>
  <si>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</si>
  <si>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</si>
  <si>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</si>
  <si>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</si>
  <si>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</si>
  <si>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</si>
  <si>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</si>
  <si>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</si>
  <si>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</si>
  <si>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</si>
  <si>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</si>
  <si>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</si>
  <si>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</si>
  <si>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</si>
  <si>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</si>
  <si>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</si>
  <si>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</si>
  <si>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</si>
  <si>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</si>
  <si>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</si>
  <si>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</si>
  <si>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</si>
  <si>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</si>
  <si>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</si>
  <si>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</si>
  <si>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</si>
  <si>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</si>
  <si>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</si>
  <si>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</si>
  <si>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</si>
  <si>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</si>
  <si>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</si>
  <si>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</si>
  <si>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</si>
  <si>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</si>
  <si>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</si>
  <si>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</si>
  <si>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</si>
  <si>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</si>
  <si>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</si>
  <si>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</si>
  <si>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</si>
  <si>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</si>
  <si>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</si>
  <si>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</si>
  <si>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</si>
  <si>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</si>
  <si>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</si>
  <si>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</si>
  <si>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</si>
  <si>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</si>
  <si>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</si>
  <si>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</si>
  <si>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</si>
  <si>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</si>
  <si>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</si>
  <si>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</si>
  <si>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</si>
  <si>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</si>
  <si>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</si>
  <si>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</si>
  <si>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</si>
  <si>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</si>
  <si>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</si>
  <si>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</si>
  <si>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</si>
  <si>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</si>
  <si>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</si>
  <si>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</si>
  <si>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</si>
  <si>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</si>
  <si>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</si>
  <si>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</si>
  <si>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</si>
  <si>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</si>
  <si>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</si>
  <si>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</si>
  <si>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</si>
  <si>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</si>
  <si>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</si>
  <si>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</si>
  <si>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</si>
  <si>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</si>
  <si>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</si>
  <si>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</si>
  <si>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</si>
  <si>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</si>
  <si>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</si>
  <si>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</si>
  <si>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</si>
  <si>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</si>
  <si>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</si>
  <si>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</si>
  <si>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</si>
  <si>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</si>
  <si>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</si>
  <si>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</si>
  <si>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</si>
  <si>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</si>
  <si>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</si>
  <si>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</si>
  <si>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</si>
  <si>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</si>
  <si>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</si>
  <si>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</si>
  <si>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</si>
  <si>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</si>
  <si>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</si>
  <si>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</si>
  <si>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</si>
  <si>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</si>
  <si>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</si>
  <si>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</si>
  <si>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</si>
  <si>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</si>
  <si>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</si>
  <si>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</si>
  <si>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</si>
  <si>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</si>
  <si>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</si>
  <si>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</si>
  <si>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</si>
  <si>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</si>
  <si>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</si>
  <si>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</si>
  <si>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</si>
  <si>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</si>
  <si>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</si>
  <si>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</si>
  <si>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</si>
  <si>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</si>
  <si>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</si>
  <si>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</si>
  <si>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</si>
  <si>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</si>
  <si>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</si>
  <si>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</si>
  <si>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</si>
  <si>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</si>
  <si>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</si>
  <si>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</si>
  <si>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</si>
  <si>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</si>
  <si>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</si>
  <si>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</si>
  <si>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</si>
  <si>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</si>
  <si>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</si>
  <si>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</si>
  <si>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</si>
  <si>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</si>
  <si>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</si>
  <si>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</si>
  <si>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</si>
  <si>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</si>
  <si>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</si>
  <si>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</si>
  <si>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</si>
  <si>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</si>
  <si>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</si>
  <si>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</si>
  <si>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</si>
  <si>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</si>
  <si>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</si>
  <si>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</si>
  <si>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</si>
  <si>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</si>
  <si>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</si>
  <si>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</si>
  <si>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</si>
  <si>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</si>
  <si>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</si>
  <si>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</si>
  <si>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</si>
  <si>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</si>
  <si>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</si>
  <si>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</si>
  <si>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</si>
  <si>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</si>
  <si>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</si>
  <si>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</si>
  <si>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</si>
  <si>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</si>
  <si>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</si>
  <si>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</si>
  <si>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</si>
  <si>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</si>
  <si>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</si>
  <si>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</si>
  <si>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</si>
  <si>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</si>
  <si>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</si>
  <si>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</si>
  <si>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</si>
  <si>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</si>
  <si>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</si>
  <si>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</si>
  <si>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</si>
  <si>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</si>
  <si>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</si>
  <si>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</si>
  <si>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</si>
  <si>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</si>
  <si>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</si>
  <si>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</si>
  <si>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</si>
  <si>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</si>
  <si>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</si>
  <si>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</si>
  <si>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</si>
  <si>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</si>
  <si>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</si>
  <si>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</si>
  <si>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</si>
  <si>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</si>
  <si>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</si>
  <si>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</si>
  <si>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</si>
  <si>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</si>
  <si>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</si>
  <si>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</si>
  <si>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</si>
  <si>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</si>
  <si>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</si>
  <si>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</si>
  <si>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</si>
  <si>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</si>
  <si>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</si>
  <si>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</si>
  <si>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</si>
  <si>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</si>
  <si>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</si>
  <si>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</si>
  <si>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</si>
  <si>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</si>
  <si>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</si>
  <si>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</si>
  <si>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</si>
  <si>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</si>
  <si>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</si>
  <si>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</si>
  <si>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</si>
  <si>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</si>
  <si>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</si>
  <si>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</si>
  <si>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</si>
  <si>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</si>
  <si>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</si>
  <si>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</si>
  <si>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</si>
  <si>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</si>
  <si>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</si>
  <si>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</si>
  <si>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</si>
  <si>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</si>
  <si>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</si>
  <si>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</si>
  <si>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</si>
  <si>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</si>
  <si>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</si>
  <si>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</si>
  <si>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</si>
  <si>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</si>
  <si>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</si>
  <si>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</si>
  <si>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</si>
  <si>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</si>
  <si>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</si>
  <si>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</si>
  <si>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</si>
  <si>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</si>
  <si>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</si>
  <si>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</si>
  <si>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</si>
  <si>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</si>
  <si>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</si>
  <si>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</si>
  <si>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</si>
  <si>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</si>
  <si>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</si>
  <si>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</si>
  <si>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</si>
  <si>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</si>
  <si>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</si>
  <si>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</si>
  <si>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</si>
  <si>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</si>
  <si>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</si>
  <si>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</si>
  <si>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</si>
  <si>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</si>
  <si>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</si>
  <si>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</si>
  <si>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</si>
  <si>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</si>
  <si>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</si>
  <si>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</si>
  <si>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</si>
  <si>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</si>
  <si>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</si>
  <si>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</si>
  <si>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</si>
  <si>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</si>
  <si>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</si>
  <si>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</si>
  <si>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</si>
  <si>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</si>
  <si>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</si>
  <si>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</si>
  <si>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</si>
  <si>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</si>
  <si>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</si>
  <si>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</si>
  <si>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</si>
  <si>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</si>
  <si>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</si>
  <si>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</si>
  <si>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</si>
  <si>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</si>
  <si>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</si>
  <si>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</si>
  <si>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</si>
  <si>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</si>
  <si>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</si>
  <si>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</si>
  <si>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</si>
  <si>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</si>
  <si>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</si>
  <si>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</si>
  <si>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</si>
  <si>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</si>
  <si>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</si>
  <si>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</si>
  <si>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</si>
  <si>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</si>
  <si>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</si>
  <si>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</si>
  <si>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</si>
  <si>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</si>
  <si>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</si>
  <si>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</si>
  <si>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</si>
  <si>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</si>
  <si>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</si>
  <si>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</si>
  <si>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</si>
  <si>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</si>
  <si>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</si>
  <si>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</si>
  <si>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</si>
  <si>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</si>
  <si>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</si>
  <si>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</si>
  <si>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</si>
  <si>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</si>
  <si>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</si>
  <si>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</si>
  <si>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</si>
  <si>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</si>
  <si>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</si>
  <si>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</si>
  <si>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</si>
  <si>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</si>
  <si>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</si>
  <si>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</si>
  <si>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</si>
  <si>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</si>
  <si>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</si>
  <si>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</si>
  <si>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</si>
  <si>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</si>
  <si>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</si>
  <si>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</si>
  <si>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</si>
  <si>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</si>
  <si>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</si>
  <si>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</si>
  <si>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</si>
  <si>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</si>
  <si>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</si>
  <si>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</si>
  <si>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</si>
  <si>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</si>
  <si>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</si>
  <si>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</si>
  <si>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</si>
  <si>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</si>
  <si>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</si>
  <si>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</si>
  <si>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</si>
  <si>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</si>
  <si>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</si>
  <si>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</si>
  <si>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</si>
  <si>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</si>
  <si>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</si>
  <si>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</si>
  <si>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</si>
  <si>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</si>
  <si>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</si>
  <si>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</si>
  <si>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</si>
  <si>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</si>
  <si>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</si>
  <si>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</si>
  <si>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</si>
  <si>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</si>
  <si>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</si>
  <si>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</si>
  <si>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</si>
  <si>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</si>
  <si>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</si>
  <si>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</si>
  <si>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</si>
  <si>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</si>
  <si>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</si>
  <si>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</si>
  <si>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</si>
  <si>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</si>
  <si>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</si>
  <si>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</si>
  <si>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</si>
  <si>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</si>
  <si>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</si>
  <si>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</si>
  <si>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</si>
  <si>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</si>
  <si>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</si>
  <si>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</si>
  <si>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</si>
  <si>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</si>
  <si>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</si>
  <si>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</si>
  <si>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</si>
  <si>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</si>
  <si>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</si>
  <si>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</si>
  <si>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</si>
  <si>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</si>
  <si>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</si>
  <si>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</si>
  <si>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</si>
  <si>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</si>
  <si>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</si>
  <si>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</si>
  <si>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</si>
  <si>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</si>
  <si>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</si>
  <si>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</si>
  <si>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</si>
  <si>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</si>
  <si>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</si>
  <si>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</si>
  <si>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</si>
  <si>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</si>
  <si>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</si>
  <si>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</si>
  <si>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</si>
  <si>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</si>
  <si>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</si>
  <si>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</si>
  <si>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</si>
  <si>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</si>
  <si>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</si>
  <si>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</si>
  <si>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</si>
  <si>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</si>
  <si>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</si>
  <si>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</si>
  <si>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</si>
  <si>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</si>
  <si>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</si>
  <si>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</si>
  <si>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</si>
  <si>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</si>
  <si>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</si>
  <si>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</si>
  <si>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</si>
  <si>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</si>
  <si>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</si>
  <si>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</si>
  <si>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</si>
  <si>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</si>
  <si>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</si>
  <si>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</si>
  <si>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</si>
  <si>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</si>
  <si>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</si>
  <si>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</si>
  <si>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</si>
  <si>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</si>
  <si>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</si>
  <si>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</si>
  <si>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</si>
  <si>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</si>
  <si>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</si>
  <si>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</si>
  <si>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</si>
  <si>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</si>
  <si>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</si>
  <si>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</si>
  <si>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</si>
  <si>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</si>
  <si>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</si>
  <si>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</si>
  <si>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</si>
  <si>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</si>
  <si>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</si>
  <si>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</si>
  <si>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</si>
  <si>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</si>
  <si>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</si>
  <si>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</si>
  <si>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</si>
  <si>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</si>
  <si>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</si>
  <si>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</si>
  <si>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</si>
  <si>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</si>
  <si>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</si>
  <si>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</si>
  <si>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</si>
  <si>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</si>
  <si>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</si>
  <si>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</si>
  <si>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</si>
  <si>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</si>
  <si>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</si>
  <si>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</si>
  <si>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</si>
  <si>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</si>
  <si>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</si>
  <si>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</si>
  <si>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</si>
  <si>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</si>
  <si>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</si>
  <si>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</si>
  <si>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</si>
  <si>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</si>
  <si>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</si>
  <si>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</si>
  <si>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</si>
  <si>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</si>
  <si>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</si>
  <si>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</si>
  <si>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</si>
  <si>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</si>
  <si>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</si>
  <si>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</si>
  <si>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</si>
  <si>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</si>
  <si>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</si>
  <si>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</si>
  <si>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</si>
  <si>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</si>
  <si>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</si>
  <si>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</si>
  <si>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</si>
  <si>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</si>
  <si>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</si>
  <si>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</si>
  <si>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</si>
  <si>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</si>
  <si>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</si>
  <si>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</si>
  <si>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</si>
  <si>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</si>
  <si>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</si>
  <si>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</si>
  <si>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</si>
  <si>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</si>
  <si>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</si>
  <si>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</si>
  <si>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</si>
  <si>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</si>
  <si>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</si>
  <si>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</si>
  <si>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</si>
  <si>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</si>
  <si>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</si>
  <si>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</si>
  <si>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</si>
  <si>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</si>
  <si>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</si>
  <si>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</si>
  <si>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</si>
  <si>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</si>
  <si>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</si>
  <si>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</si>
  <si>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</si>
  <si>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</si>
  <si>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</si>
  <si>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</si>
  <si>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</si>
  <si>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</si>
  <si>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</si>
  <si>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</si>
  <si>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</si>
  <si>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</si>
  <si>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</si>
  <si>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</si>
  <si>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</si>
  <si>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</si>
  <si>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</si>
  <si>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</si>
  <si>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</si>
  <si>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</si>
  <si>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</si>
  <si>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</si>
  <si>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</si>
  <si>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</si>
  <si>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</si>
  <si>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</si>
  <si>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</si>
  <si>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</si>
  <si>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</si>
  <si>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</si>
  <si>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</si>
  <si>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</si>
  <si>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</si>
  <si>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</si>
  <si>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</si>
  <si>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</si>
  <si>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</si>
  <si>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</si>
  <si>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</si>
  <si>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</si>
  <si>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</si>
  <si>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</si>
  <si>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</si>
  <si>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</si>
  <si>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</si>
  <si>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</si>
  <si>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</si>
  <si>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</si>
  <si>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</si>
  <si>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</si>
  <si>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</si>
  <si>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</si>
  <si>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</si>
  <si>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</si>
  <si>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</si>
  <si>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</si>
  <si>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</si>
  <si>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</si>
  <si>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</si>
  <si>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</si>
  <si>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</si>
  <si>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</si>
  <si>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</si>
  <si>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</si>
  <si>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</si>
  <si>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</si>
  <si>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</si>
  <si>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</si>
  <si>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</si>
  <si>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</si>
  <si>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</si>
  <si>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</si>
  <si>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</si>
  <si>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</si>
  <si>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</si>
  <si>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</si>
  <si>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</si>
  <si>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</si>
  <si>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</si>
  <si>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</si>
  <si>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</si>
  <si>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</si>
  <si>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</si>
  <si>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</si>
  <si>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</si>
  <si>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</si>
  <si>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</si>
  <si>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</si>
  <si>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</si>
  <si>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</si>
  <si>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</si>
  <si>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</si>
  <si>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</si>
  <si>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</si>
  <si>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</si>
  <si>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</si>
  <si>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</si>
  <si>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</si>
  <si>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</si>
  <si>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</si>
  <si>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</si>
  <si>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</si>
  <si>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</si>
  <si>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</si>
  <si>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</si>
  <si>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</si>
  <si>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</si>
  <si>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</si>
  <si>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</si>
  <si>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</si>
  <si>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</si>
  <si>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</si>
  <si>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</si>
  <si>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</si>
  <si>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</si>
  <si>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</si>
  <si>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</si>
  <si>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</si>
  <si>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</si>
  <si>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</si>
  <si>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</si>
  <si>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</si>
  <si>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</si>
  <si>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</si>
  <si>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</si>
  <si>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</si>
  <si>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</si>
  <si>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</si>
  <si>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</si>
  <si>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</si>
  <si>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</si>
  <si>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</si>
  <si>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</si>
  <si>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</si>
  <si>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</si>
  <si>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</si>
  <si>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</si>
  <si>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</si>
  <si>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</si>
  <si>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</si>
  <si>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</si>
  <si>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</si>
  <si>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</si>
  <si>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</si>
  <si>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</si>
  <si>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</si>
  <si>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</si>
  <si>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</si>
  <si>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</si>
  <si>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</si>
  <si>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</si>
  <si>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</si>
  <si>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</si>
  <si>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</si>
  <si>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</si>
  <si>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</si>
  <si>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</si>
  <si>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</si>
  <si>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</si>
  <si>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</si>
  <si>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</si>
  <si>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</si>
  <si>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</si>
  <si>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</si>
  <si>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</si>
  <si>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</si>
  <si>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</si>
  <si>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</si>
  <si>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</si>
  <si>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</si>
  <si>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</si>
  <si>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</si>
  <si>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</si>
  <si>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</si>
  <si>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</si>
  <si>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</si>
  <si>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</si>
  <si>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</si>
  <si>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</si>
  <si>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</si>
  <si>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</si>
  <si>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</si>
  <si>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</si>
  <si>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</si>
  <si>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</si>
  <si>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</si>
  <si>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</si>
  <si>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</si>
  <si>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</si>
  <si>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</si>
  <si>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</si>
  <si>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</si>
  <si>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</si>
  <si>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</si>
  <si>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</si>
  <si>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</si>
  <si>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</si>
  <si>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</si>
  <si>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</si>
  <si>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</si>
  <si>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</si>
  <si>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</si>
  <si>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</si>
  <si>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</si>
  <si>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</si>
  <si>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</si>
  <si>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</si>
  <si>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</si>
  <si>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</si>
  <si>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</si>
  <si>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</si>
  <si>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</si>
  <si>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</si>
  <si>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</si>
  <si>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</si>
  <si>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</si>
  <si>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</si>
  <si>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</si>
  <si>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</si>
  <si>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</si>
  <si>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</si>
  <si>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</si>
  <si>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</si>
  <si>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</si>
  <si>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</si>
  <si>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</si>
  <si>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</si>
  <si>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</si>
  <si>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</si>
  <si>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</si>
  <si>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</si>
  <si>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</si>
  <si>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</si>
  <si>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</si>
  <si>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</si>
  <si>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</si>
  <si>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</si>
  <si>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</si>
  <si>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</si>
  <si>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</si>
  <si>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</si>
  <si>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</si>
  <si>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</si>
  <si>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</si>
  <si>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</si>
  <si>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</si>
  <si>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</si>
  <si>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</si>
  <si>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</si>
  <si>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</si>
  <si>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</si>
  <si>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</si>
  <si>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</si>
  <si>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</si>
  <si>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</si>
  <si>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</si>
  <si>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</si>
  <si>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</si>
  <si>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</si>
  <si>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</si>
  <si>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</si>
  <si>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</si>
  <si>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</si>
  <si>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</si>
  <si>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</si>
  <si>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</si>
  <si>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</si>
  <si>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</si>
  <si>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</si>
  <si>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</si>
  <si>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</si>
  <si>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</si>
  <si>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</si>
  <si>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</si>
  <si>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</si>
  <si>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</si>
  <si>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</si>
  <si>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</si>
  <si>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</si>
  <si>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</si>
  <si>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</si>
  <si>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</si>
  <si>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</si>
  <si>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</si>
  <si>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</si>
  <si>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</si>
  <si>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</si>
  <si>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</si>
  <si>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</si>
  <si>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</si>
  <si>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</si>
  <si>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</si>
  <si>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</si>
  <si>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</si>
  <si>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</si>
  <si>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</si>
  <si>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</si>
  <si>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</si>
  <si>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</si>
  <si>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</si>
  <si>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</si>
  <si>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</si>
  <si>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</si>
  <si>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</si>
  <si>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</si>
  <si>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</si>
  <si>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</si>
  <si>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</si>
  <si>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</si>
  <si>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</si>
  <si>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</si>
  <si>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</si>
  <si>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</si>
  <si>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</si>
  <si>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</si>
  <si>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</si>
  <si>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</si>
  <si>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</si>
  <si>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</si>
  <si>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</si>
  <si>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</si>
  <si>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</si>
  <si>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</si>
  <si>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</si>
  <si>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</si>
  <si>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</si>
  <si>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</si>
  <si>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</si>
  <si>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</si>
  <si>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</si>
  <si>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</si>
  <si>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</si>
  <si>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</si>
  <si>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</si>
  <si>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</si>
  <si>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</si>
  <si>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</si>
  <si>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</si>
  <si>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</si>
  <si>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</si>
  <si>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</si>
  <si>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</si>
  <si>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</si>
  <si>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</si>
  <si>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</si>
  <si>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</si>
  <si>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</si>
  <si>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</si>
  <si>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</si>
  <si>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</si>
  <si>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</si>
  <si>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</si>
  <si>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</si>
  <si>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</si>
  <si>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</si>
  <si>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</si>
  <si>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</si>
  <si>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</si>
  <si>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</si>
  <si>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</si>
  <si>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</si>
  <si>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</si>
  <si>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</si>
  <si>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</si>
  <si>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</si>
  <si>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</si>
  <si>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</si>
  <si>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</si>
  <si>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</si>
  <si>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</si>
  <si>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</si>
  <si>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</si>
  <si>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</si>
  <si>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</si>
  <si>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</si>
  <si>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</si>
  <si>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</si>
  <si>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</si>
  <si>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</si>
  <si>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</si>
  <si>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</si>
  <si>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</si>
  <si>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</si>
  <si>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</si>
  <si>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</si>
  <si>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</si>
  <si>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</si>
  <si>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</si>
  <si>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</si>
  <si>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</si>
  <si>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</si>
  <si>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</si>
  <si>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</si>
  <si>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</si>
  <si>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</si>
  <si>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</si>
  <si>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</si>
  <si>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</si>
  <si>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</si>
  <si>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</si>
  <si>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</si>
  <si>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</si>
  <si>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</si>
  <si>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</si>
  <si>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</si>
  <si>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</si>
  <si>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</si>
  <si>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</si>
  <si>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</si>
  <si>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</si>
  <si>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</si>
  <si>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</si>
  <si>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</si>
  <si>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</si>
  <si>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</si>
  <si>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</si>
  <si>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</si>
  <si>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</si>
  <si>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</si>
  <si>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</si>
  <si>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</si>
  <si>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</si>
  <si>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</si>
  <si>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</si>
  <si>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</si>
  <si>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</si>
  <si>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</si>
  <si>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</si>
  <si>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</si>
  <si>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</si>
  <si>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</si>
  <si>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</si>
  <si>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</si>
  <si>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</si>
  <si>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</si>
  <si>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</si>
  <si>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</si>
  <si>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</si>
  <si>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</si>
  <si>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</si>
  <si>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</si>
  <si>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</si>
  <si>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</si>
  <si>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</si>
  <si>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</si>
  <si>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</si>
  <si>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</si>
  <si>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</si>
  <si>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</si>
  <si>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</si>
  <si>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</si>
  <si>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</si>
  <si>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</si>
  <si>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</si>
  <si>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</si>
  <si>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</si>
  <si>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</si>
  <si>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</si>
  <si>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</si>
  <si>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</si>
  <si>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</si>
  <si>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</si>
  <si>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</si>
  <si>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</si>
  <si>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</si>
  <si>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</si>
  <si>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</si>
  <si>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</si>
  <si>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</si>
  <si>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</si>
  <si>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</si>
  <si>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</si>
  <si>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</si>
  <si>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</si>
  <si>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</si>
  <si>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</si>
  <si>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</si>
  <si>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</si>
  <si>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</si>
  <si>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</si>
  <si>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</si>
  <si>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</si>
  <si>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</si>
  <si>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</si>
  <si>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</si>
  <si>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</si>
  <si>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</si>
  <si>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</si>
  <si>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</si>
  <si>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</si>
  <si>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</si>
  <si>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</si>
  <si>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</si>
  <si>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</si>
  <si>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</si>
  <si>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</si>
  <si>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</si>
  <si>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</si>
  <si>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</si>
  <si>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</si>
  <si>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</si>
  <si>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</si>
  <si>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</si>
  <si>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</si>
  <si>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</si>
  <si>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</si>
  <si>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</si>
  <si>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</si>
  <si>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</si>
  <si>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</si>
  <si>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</si>
  <si>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</si>
  <si>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</si>
  <si>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</si>
  <si>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</si>
  <si>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</si>
  <si>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</si>
  <si>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</si>
  <si>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</si>
  <si>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</si>
  <si>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</si>
  <si>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</si>
  <si>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</si>
  <si>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</si>
  <si>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</si>
  <si>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</si>
  <si>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</si>
  <si>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</si>
  <si>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</si>
  <si>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</si>
  <si>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</si>
  <si>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</si>
  <si>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</si>
  <si>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</si>
  <si>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</si>
  <si>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</si>
  <si>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</si>
  <si>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</si>
  <si>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</si>
  <si>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</si>
  <si>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</si>
  <si>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</si>
  <si>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</si>
  <si>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</si>
  <si>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</si>
  <si>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</si>
  <si>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</si>
  <si>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</si>
  <si>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</si>
  <si>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</si>
  <si>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</si>
  <si>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</si>
  <si>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</si>
  <si>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</si>
  <si>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</si>
  <si>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</si>
  <si>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</si>
  <si>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</si>
  <si>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</si>
  <si>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</si>
  <si>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</si>
  <si>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</si>
  <si>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</si>
  <si>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</si>
  <si>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</si>
  <si>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</si>
  <si>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</si>
  <si>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</si>
  <si>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</si>
  <si>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</si>
  <si>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</si>
  <si>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</si>
  <si>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</si>
  <si>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</si>
  <si>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</si>
  <si>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</si>
  <si>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</si>
  <si>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</si>
  <si>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</si>
  <si>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</si>
  <si>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</si>
  <si>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</si>
  <si>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</si>
  <si>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</si>
  <si>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</si>
  <si>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</si>
  <si>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</si>
  <si>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</si>
  <si>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</si>
  <si>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</si>
  <si>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</si>
  <si>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</si>
  <si>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</si>
  <si>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</si>
  <si>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</si>
  <si>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</si>
  <si>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</si>
  <si>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</si>
  <si>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</si>
  <si>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</si>
  <si>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</si>
  <si>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</si>
  <si>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</si>
  <si>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</si>
  <si>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</si>
  <si>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</si>
  <si>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</si>
  <si>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</si>
  <si>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</si>
  <si>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</si>
  <si>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</si>
  <si>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</si>
  <si>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</si>
  <si>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</si>
  <si>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</si>
  <si>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</si>
  <si>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</si>
  <si>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</si>
  <si>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</si>
  <si>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</si>
  <si>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</si>
  <si>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</si>
  <si>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</si>
  <si>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</si>
  <si>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</si>
  <si>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</si>
  <si>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</si>
  <si>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</si>
  <si>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</si>
  <si>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</si>
  <si>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</si>
  <si>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</si>
  <si>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</si>
  <si>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</si>
  <si>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</si>
  <si>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</si>
  <si>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</si>
  <si>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</si>
  <si>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</si>
  <si>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</si>
  <si>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</si>
  <si>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</si>
  <si>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</si>
  <si>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</si>
  <si>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</si>
  <si>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</si>
  <si>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</si>
  <si>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</si>
  <si>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</si>
  <si>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</si>
  <si>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</si>
  <si>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</si>
  <si>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</si>
  <si>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</si>
  <si>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</si>
  <si>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</si>
  <si>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</si>
  <si>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</si>
  <si>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</si>
  <si>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</si>
  <si>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</si>
  <si>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</si>
  <si>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</si>
  <si>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</si>
  <si>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</si>
  <si>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</si>
  <si>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</si>
  <si>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</si>
  <si>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</si>
  <si>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</si>
  <si>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</si>
  <si>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</si>
  <si>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</si>
  <si>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</si>
  <si>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</si>
  <si>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</si>
  <si>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</si>
  <si>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</si>
  <si>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</si>
  <si>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</si>
  <si>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</si>
  <si>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</si>
  <si>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</si>
  <si>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</si>
  <si>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</si>
  <si>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</si>
  <si>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</si>
  <si>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</si>
  <si>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</si>
  <si>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</si>
  <si>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</si>
  <si>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</si>
  <si>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</si>
  <si>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</si>
  <si>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</si>
  <si>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</si>
  <si>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</si>
  <si>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</si>
  <si>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</si>
  <si>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</si>
  <si>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</si>
  <si>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</si>
  <si>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</si>
  <si>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</si>
  <si>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</si>
  <si>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</si>
  <si>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</si>
  <si>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</si>
  <si>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</si>
  <si>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</si>
  <si>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</si>
  <si>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</si>
  <si>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</si>
  <si>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</si>
  <si>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</si>
  <si>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</si>
  <si>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</si>
  <si>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</si>
  <si>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</si>
  <si>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</si>
  <si>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</si>
  <si>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</si>
  <si>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</si>
  <si>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</si>
  <si>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</si>
  <si>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</si>
  <si>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</si>
  <si>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</si>
  <si>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</si>
  <si>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</si>
  <si>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</si>
  <si>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</si>
  <si>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</si>
  <si>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</si>
  <si>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</si>
  <si>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</si>
  <si>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</si>
  <si>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</si>
  <si>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</si>
  <si>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</si>
  <si>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</si>
  <si>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</si>
  <si>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</si>
  <si>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</si>
  <si>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</si>
  <si>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</si>
  <si>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</si>
  <si>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</si>
  <si>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</si>
  <si>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</si>
  <si>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</si>
  <si>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</si>
  <si>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</si>
  <si>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</si>
  <si>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</si>
  <si>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</si>
  <si>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</si>
  <si>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</si>
  <si>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</si>
  <si>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</si>
  <si>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</si>
  <si>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</si>
  <si>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</si>
  <si>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</si>
  <si>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</si>
  <si>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</si>
  <si>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</si>
  <si>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</si>
  <si>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</si>
  <si>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</si>
  <si>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</si>
  <si>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</si>
  <si>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</si>
  <si>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</si>
  <si>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</si>
  <si>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</si>
  <si>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</si>
  <si>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</si>
  <si>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</si>
  <si>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</si>
  <si>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</si>
  <si>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</si>
  <si>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</si>
  <si>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</si>
  <si>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</si>
  <si>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</si>
  <si>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</si>
  <si>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</si>
  <si>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</si>
  <si>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</si>
  <si>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</si>
  <si>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</si>
  <si>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</si>
  <si>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</si>
  <si>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</si>
  <si>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</si>
  <si>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</si>
  <si>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</si>
  <si>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</si>
  <si>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</si>
  <si>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</si>
  <si>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</si>
  <si>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</si>
  <si>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</si>
  <si>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</si>
  <si>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</si>
  <si>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</si>
  <si>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</si>
  <si>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</si>
  <si>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</si>
  <si>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</si>
  <si>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</si>
  <si>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</si>
  <si>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</si>
  <si>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</si>
  <si>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</si>
  <si>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</si>
  <si>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</si>
  <si>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</si>
  <si>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</si>
  <si>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</si>
  <si>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</si>
  <si>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</si>
  <si>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</si>
  <si>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</si>
  <si>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</si>
  <si>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</si>
  <si>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</si>
  <si>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</si>
  <si>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</si>
  <si>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</si>
  <si>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</si>
  <si>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</si>
  <si>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</si>
  <si>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</si>
  <si>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</si>
  <si>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</si>
  <si>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</si>
  <si>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</si>
  <si>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</si>
  <si>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</si>
  <si>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</si>
  <si>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</si>
  <si>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</si>
  <si>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</si>
  <si>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</si>
  <si>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</si>
  <si>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</si>
  <si>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</si>
  <si>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</si>
  <si>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</si>
  <si>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</si>
  <si>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</si>
  <si>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</si>
  <si>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</si>
  <si>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</si>
  <si>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</si>
  <si>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</si>
  <si>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</si>
  <si>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</si>
  <si>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</si>
  <si>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</si>
  <si>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</si>
  <si>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</si>
  <si>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</si>
  <si>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</si>
  <si>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</si>
  <si>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</si>
  <si>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</si>
  <si>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</si>
  <si>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</si>
  <si>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</si>
  <si>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</si>
  <si>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</si>
  <si>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</si>
  <si>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</si>
  <si>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</si>
  <si>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</si>
  <si>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</si>
  <si>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</si>
  <si>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</si>
  <si>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</si>
  <si>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</si>
  <si>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</si>
  <si>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</si>
  <si>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</si>
  <si>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</si>
  <si>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</si>
  <si>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</si>
  <si>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</si>
  <si>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</si>
  <si>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</si>
  <si>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</si>
  <si>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</si>
  <si>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</si>
  <si>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</si>
  <si>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</si>
  <si>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</si>
  <si>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</si>
  <si>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</si>
  <si>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</si>
  <si>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</si>
  <si>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</si>
  <si>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</si>
  <si>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</si>
  <si>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</si>
  <si>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</si>
  <si>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</si>
  <si>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</si>
  <si>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</si>
  <si>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</si>
  <si>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</si>
  <si>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</si>
  <si>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</si>
  <si>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</si>
  <si>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</si>
  <si>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</si>
  <si>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</si>
  <si>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</si>
  <si>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</si>
  <si>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</si>
  <si>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</si>
  <si>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</si>
  <si>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</si>
  <si>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</si>
  <si>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</si>
  <si>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</si>
  <si>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</si>
  <si>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</si>
  <si>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</si>
  <si>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</si>
  <si>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</si>
  <si>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</si>
  <si>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</si>
  <si>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</si>
  <si>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</si>
  <si>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</si>
  <si>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</si>
  <si>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</si>
  <si>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</si>
  <si>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</si>
  <si>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</si>
  <si>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</si>
  <si>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</si>
  <si>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</si>
  <si>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</si>
  <si>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</si>
  <si>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</si>
  <si>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</si>
  <si>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</si>
  <si>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</si>
  <si>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</si>
  <si>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</si>
  <si>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</si>
  <si>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</si>
  <si>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</si>
  <si>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</si>
  <si>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</si>
  <si>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</si>
  <si>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</si>
  <si>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</si>
  <si>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</si>
  <si>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</si>
  <si>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</si>
  <si>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</si>
  <si>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</si>
  <si>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</si>
  <si>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</si>
  <si>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</si>
  <si>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</si>
  <si>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</si>
  <si>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</si>
  <si>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</si>
  <si>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</si>
  <si>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</si>
  <si>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</si>
  <si>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</si>
  <si>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</si>
  <si>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</si>
  <si>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</si>
  <si>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</si>
  <si>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</si>
  <si>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</si>
  <si>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</si>
  <si>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</si>
  <si>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</si>
  <si>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</si>
  <si>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</si>
  <si>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</si>
  <si>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</si>
  <si>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</si>
  <si>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</si>
  <si>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</si>
  <si>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</si>
  <si>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</si>
  <si>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</si>
  <si>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</si>
  <si>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</si>
  <si>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</si>
  <si>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</si>
  <si>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</si>
  <si>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</si>
  <si>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</si>
  <si>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</si>
  <si>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</si>
  <si>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</si>
  <si>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</si>
  <si>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</si>
  <si>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</si>
  <si>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</si>
  <si>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</si>
  <si>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</si>
  <si>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</si>
  <si>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</si>
  <si>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</si>
  <si>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</si>
  <si>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</si>
  <si>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</si>
  <si>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</si>
  <si>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</si>
  <si>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</si>
  <si>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</si>
  <si>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</si>
  <si>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</si>
  <si>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</si>
  <si>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</si>
  <si>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</si>
  <si>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</si>
  <si>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</si>
  <si>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</si>
  <si>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</si>
  <si>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</si>
  <si>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</si>
  <si>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</si>
  <si>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</si>
  <si>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</si>
  <si>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</si>
  <si>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</si>
  <si>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</si>
  <si>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</si>
  <si>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</si>
  <si>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</si>
  <si>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</si>
  <si>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</si>
  <si>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</si>
  <si>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</si>
  <si>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</si>
  <si>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</si>
  <si>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</si>
  <si>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</si>
  <si>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</si>
  <si>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</si>
  <si>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</si>
  <si>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</si>
  <si>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</si>
  <si>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</si>
  <si>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</si>
  <si>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</si>
  <si>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</si>
  <si>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</si>
  <si>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</si>
  <si>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</si>
  <si>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</si>
  <si>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</si>
  <si>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</si>
  <si>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</si>
  <si>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</si>
  <si>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</si>
  <si>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</si>
  <si>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</si>
  <si>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</si>
  <si>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</si>
  <si>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</si>
  <si>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</si>
  <si>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</si>
  <si>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</si>
  <si>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</si>
  <si>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</si>
  <si>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</si>
  <si>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</si>
  <si>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</si>
  <si>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</si>
  <si>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</si>
  <si>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</si>
  <si>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</si>
  <si>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</si>
  <si>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</si>
  <si>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</si>
  <si>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</si>
  <si>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</si>
  <si>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</si>
  <si>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</si>
  <si>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</si>
  <si>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</si>
  <si>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</si>
  <si>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</si>
  <si>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</si>
  <si>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</si>
  <si>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</si>
  <si>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</si>
  <si>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</si>
  <si>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</si>
  <si>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</si>
  <si>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</si>
  <si>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</si>
  <si>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</si>
  <si>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</si>
  <si>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</si>
  <si>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</si>
  <si>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</si>
  <si>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</si>
  <si>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</si>
  <si>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</si>
  <si>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</si>
  <si>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</si>
  <si>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</si>
  <si>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</si>
  <si>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</si>
  <si>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</si>
  <si>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</si>
  <si>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</si>
  <si>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</si>
  <si>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</si>
  <si>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</si>
  <si>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</si>
  <si>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</si>
  <si>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</si>
  <si>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</si>
  <si>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</si>
  <si>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</si>
  <si>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</si>
  <si>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</si>
  <si>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</si>
  <si>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</si>
  <si>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</si>
  <si>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</si>
  <si>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</si>
  <si>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</si>
  <si>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</si>
  <si>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</si>
  <si>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</si>
  <si>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</si>
  <si>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</si>
  <si>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</si>
  <si>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</si>
  <si>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</si>
  <si>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</si>
  <si>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</si>
  <si>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</si>
  <si>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</si>
  <si>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</si>
  <si>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</si>
  <si>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</si>
  <si>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</si>
  <si>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</si>
  <si>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</si>
  <si>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</si>
  <si>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</si>
  <si>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</si>
  <si>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</si>
  <si>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</si>
  <si>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</si>
  <si>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</si>
  <si>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</si>
  <si>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</si>
  <si>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</si>
  <si>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</si>
  <si>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</si>
  <si>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</si>
  <si>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</si>
  <si>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</si>
  <si>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</si>
  <si>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</si>
  <si>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</si>
  <si>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</si>
  <si>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</si>
  <si>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</si>
  <si>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</si>
  <si>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</si>
  <si>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</si>
  <si>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</si>
  <si>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</si>
  <si>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</si>
  <si>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</si>
  <si>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</si>
  <si>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</si>
  <si>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</si>
  <si>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</si>
  <si>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</si>
  <si>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</si>
  <si>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</si>
  <si>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</si>
  <si>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</si>
  <si>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</si>
  <si>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</si>
  <si>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</si>
  <si>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</si>
  <si>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</si>
  <si>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</si>
  <si>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</si>
  <si>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</si>
  <si>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</si>
  <si>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</si>
  <si>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</si>
  <si>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</si>
  <si>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</si>
  <si>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</si>
  <si>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</si>
  <si>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</si>
  <si>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</si>
  <si>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</si>
  <si>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</si>
  <si>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</si>
  <si>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</si>
  <si>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</si>
  <si>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</si>
  <si>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</si>
  <si>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</si>
  <si>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</si>
  <si>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</si>
  <si>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</si>
  <si>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</si>
  <si>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</si>
  <si>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</si>
  <si>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</si>
  <si>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</si>
  <si>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</si>
  <si>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</si>
  <si>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</si>
  <si>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</si>
  <si>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</si>
  <si>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</si>
  <si>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</si>
  <si>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</si>
  <si>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</si>
  <si>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</si>
  <si>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</si>
  <si>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</si>
  <si>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</si>
  <si>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</si>
  <si>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</si>
  <si>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</si>
  <si>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</si>
  <si>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</si>
  <si>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</si>
  <si>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</si>
  <si>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</si>
  <si>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</si>
  <si>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</si>
  <si>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</si>
  <si>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</si>
  <si>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</si>
  <si>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</si>
  <si>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</si>
  <si>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</si>
  <si>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</si>
  <si>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</si>
  <si>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</si>
  <si>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</si>
  <si>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</si>
  <si>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</si>
  <si>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</si>
  <si>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</si>
  <si>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</si>
  <si>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</si>
  <si>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</si>
  <si>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</si>
  <si>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</si>
  <si>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</si>
  <si>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</si>
  <si>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</si>
  <si>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</si>
  <si>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</si>
  <si>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</si>
  <si>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</si>
  <si>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</si>
  <si>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</si>
  <si>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</si>
  <si>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</si>
  <si>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</si>
  <si>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</si>
  <si>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</si>
  <si>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</si>
  <si>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</si>
  <si>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</si>
  <si>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</si>
  <si>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</si>
  <si>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</si>
  <si>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</si>
  <si>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</si>
  <si>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</si>
  <si>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</si>
  <si>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</si>
  <si>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</si>
  <si>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</si>
  <si>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</si>
  <si>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</si>
  <si>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</si>
  <si>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</si>
  <si>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</si>
  <si>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</si>
  <si>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</si>
  <si>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</si>
  <si>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</si>
  <si>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</si>
  <si>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</si>
  <si>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</si>
  <si>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</si>
  <si>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</si>
  <si>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</si>
  <si>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</si>
  <si>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</si>
  <si>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</si>
  <si>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</si>
  <si>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</si>
  <si>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</si>
  <si>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</si>
  <si>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</si>
  <si>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</si>
  <si>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</si>
  <si>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</si>
  <si>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</si>
  <si>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</si>
  <si>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</si>
  <si>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</si>
  <si>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</si>
  <si>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</si>
  <si>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</si>
  <si>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</si>
  <si>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</si>
  <si>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</si>
  <si>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</si>
  <si>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</si>
  <si>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</si>
  <si>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</si>
  <si>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</si>
  <si>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</si>
  <si>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</si>
  <si>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</si>
  <si>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</si>
  <si>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</si>
  <si>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</si>
  <si>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</si>
  <si>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</si>
  <si>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</si>
  <si>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</si>
  <si>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</si>
  <si>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</si>
  <si>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</si>
  <si>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</si>
  <si>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</si>
  <si>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</si>
  <si>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</si>
  <si>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</si>
  <si>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</si>
  <si>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</si>
  <si>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</si>
  <si>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</si>
  <si>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</si>
  <si>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</si>
  <si>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</si>
  <si>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</si>
  <si>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</si>
  <si>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</si>
  <si>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</si>
  <si>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</si>
  <si>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</si>
  <si>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</si>
  <si>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</si>
  <si>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</si>
  <si>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</si>
  <si>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</si>
  <si>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</si>
  <si>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</si>
  <si>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</si>
  <si>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</si>
  <si>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</si>
  <si>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</si>
  <si>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</si>
  <si>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</si>
  <si>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</si>
  <si>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</si>
  <si>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</si>
  <si>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</si>
  <si>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</si>
  <si>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</si>
  <si>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</si>
  <si>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</si>
  <si>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</si>
  <si>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</si>
  <si>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</si>
  <si>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</si>
  <si>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</si>
  <si>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</si>
  <si>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</si>
  <si>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</si>
  <si>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</si>
  <si>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</si>
  <si>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</si>
  <si>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</si>
  <si>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</si>
  <si>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</si>
  <si>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</si>
  <si>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</si>
  <si>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</si>
  <si>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</si>
  <si>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</si>
  <si>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</si>
  <si>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</si>
  <si>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</si>
  <si>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</si>
  <si>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</si>
  <si>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</si>
  <si>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</si>
  <si>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</si>
  <si>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</si>
  <si>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</si>
  <si>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</si>
  <si>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</si>
  <si>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</si>
  <si>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</si>
  <si>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</si>
  <si>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</si>
  <si>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</si>
  <si>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</si>
  <si>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</si>
  <si>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</si>
  <si>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</si>
  <si>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</si>
  <si>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</si>
  <si>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</si>
  <si>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</si>
  <si>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</si>
  <si>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</si>
  <si>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</si>
  <si>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</si>
  <si>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</si>
  <si>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</si>
  <si>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</si>
  <si>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</si>
  <si>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</si>
  <si>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</si>
  <si>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</si>
  <si>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</si>
  <si>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</si>
  <si>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</si>
  <si>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</si>
  <si>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</si>
  <si>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</si>
  <si>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</si>
  <si>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</si>
  <si>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</si>
  <si>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</si>
  <si>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</si>
  <si>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</si>
  <si>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</si>
  <si>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</si>
  <si>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</si>
  <si>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</si>
  <si>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</si>
  <si>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</si>
  <si>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</si>
  <si>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</si>
  <si>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</si>
  <si>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</si>
  <si>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</si>
  <si>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</si>
  <si>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</si>
  <si>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</si>
  <si>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</si>
  <si>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</si>
  <si>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</si>
  <si>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</si>
  <si>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</si>
  <si>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</si>
  <si>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</si>
  <si>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</si>
  <si>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</si>
  <si>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</si>
  <si>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</si>
  <si>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</si>
  <si>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</si>
  <si>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</si>
  <si>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</si>
  <si>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</si>
  <si>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</si>
  <si>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</si>
  <si>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</si>
  <si>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</si>
  <si>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</si>
  <si>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</si>
  <si>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</si>
  <si>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</si>
  <si>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</si>
  <si>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</si>
  <si>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</si>
  <si>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</si>
  <si>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</si>
  <si>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</si>
  <si>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</si>
  <si>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</si>
  <si>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</si>
  <si>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</si>
  <si>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</si>
  <si>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</si>
  <si>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</si>
  <si>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</si>
  <si>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</si>
  <si>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</si>
  <si>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</si>
  <si>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</si>
  <si>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</si>
  <si>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</si>
  <si>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</si>
  <si>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</si>
  <si>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</si>
  <si>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</si>
  <si>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</si>
  <si>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</si>
  <si>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</si>
  <si>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</si>
  <si>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</si>
  <si>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</si>
  <si>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</si>
  <si>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</si>
  <si>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</si>
  <si>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</si>
  <si>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</si>
  <si>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</si>
  <si>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</si>
  <si>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</si>
  <si>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</si>
  <si>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</si>
  <si>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</si>
  <si>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</si>
  <si>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</si>
  <si>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</si>
  <si>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</si>
  <si>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</si>
  <si>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</si>
  <si>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</si>
  <si>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</si>
  <si>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</si>
  <si>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</si>
  <si>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</si>
  <si>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</si>
  <si>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</si>
  <si>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</si>
  <si>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</si>
  <si>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</si>
  <si>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</si>
  <si>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</si>
  <si>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</si>
  <si>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</si>
  <si>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</si>
  <si>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</si>
  <si>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</si>
  <si>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</si>
  <si>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</si>
  <si>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</si>
  <si>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</si>
  <si>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</si>
  <si>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</si>
  <si>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</si>
  <si>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</si>
  <si>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</si>
  <si>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</si>
  <si>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</si>
  <si>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</si>
  <si>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</si>
  <si>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</si>
  <si>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</si>
  <si>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</si>
  <si>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</si>
  <si>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</si>
  <si>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</si>
  <si>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</si>
  <si>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</si>
  <si>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</si>
  <si>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</si>
  <si>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</si>
  <si>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</si>
  <si>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</si>
  <si>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</si>
  <si>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</si>
  <si>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</si>
  <si>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</si>
  <si>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</si>
  <si>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</si>
  <si>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</si>
  <si>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</si>
  <si>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</si>
  <si>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</si>
  <si>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</si>
  <si>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</si>
  <si>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</si>
  <si>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</si>
  <si>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</si>
  <si>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</si>
  <si>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</si>
  <si>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</si>
  <si>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</si>
  <si>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</si>
  <si>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</si>
  <si>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</si>
  <si>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</si>
  <si>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</si>
  <si>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</si>
  <si>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</si>
  <si>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</si>
  <si>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</si>
  <si>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</si>
  <si>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</si>
  <si>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</si>
  <si>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</si>
  <si>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</si>
  <si>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</si>
  <si>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</si>
  <si>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</si>
  <si>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</si>
  <si>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</si>
  <si>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</si>
  <si>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</si>
  <si>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</si>
  <si>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</si>
  <si>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</si>
  <si>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</si>
  <si>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</si>
  <si>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</si>
  <si>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</si>
  <si>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</si>
  <si>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</si>
  <si>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</si>
  <si>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</si>
  <si>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</si>
  <si>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</si>
  <si>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</si>
  <si>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</si>
  <si>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</si>
  <si>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</si>
  <si>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</si>
  <si>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</si>
  <si>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</si>
  <si>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</si>
  <si>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</si>
  <si>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</si>
  <si>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</si>
  <si>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</si>
  <si>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</si>
  <si>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</si>
  <si>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</si>
  <si>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</si>
  <si>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</si>
  <si>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</si>
  <si>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</si>
  <si>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</si>
  <si>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</si>
  <si>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</si>
  <si>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</si>
  <si>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</si>
  <si>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</si>
  <si>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</si>
  <si>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</si>
  <si>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</si>
  <si>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</si>
  <si>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</si>
  <si>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</si>
  <si>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</si>
  <si>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</si>
  <si>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</si>
  <si>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</si>
  <si>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</si>
  <si>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</si>
  <si>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</si>
  <si>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</si>
  <si>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</si>
  <si>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</si>
  <si>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</si>
  <si>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</si>
  <si>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</si>
  <si>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</si>
  <si>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</si>
  <si>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</si>
  <si>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</si>
  <si>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</si>
  <si>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</si>
  <si>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</si>
  <si>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</si>
  <si>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</si>
  <si>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</si>
  <si>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</si>
  <si>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</si>
  <si>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</si>
  <si>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</si>
  <si>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</si>
  <si>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</si>
  <si>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</si>
  <si>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</si>
  <si>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</si>
  <si>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</si>
  <si>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</si>
  <si>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</si>
  <si>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</si>
  <si>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</si>
  <si>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</si>
  <si>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</si>
  <si>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</si>
  <si>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</si>
  <si>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</si>
  <si>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</si>
  <si>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</si>
  <si>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</si>
  <si>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</si>
  <si>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</si>
  <si>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</si>
  <si>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</si>
  <si>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</si>
  <si>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</si>
  <si>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</si>
  <si>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</si>
  <si>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</si>
  <si>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</si>
  <si>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</si>
  <si>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</si>
  <si>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</si>
  <si>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</si>
  <si>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</si>
  <si>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</si>
  <si>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</si>
  <si>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</si>
  <si>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</si>
  <si>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</si>
  <si>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</si>
  <si>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</si>
  <si>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</si>
  <si>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</si>
  <si>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</si>
  <si>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</si>
  <si>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</si>
  <si>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</si>
  <si>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</si>
  <si>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</si>
  <si>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</si>
  <si>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</si>
  <si>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</si>
  <si>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</si>
  <si>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</si>
  <si>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</si>
  <si>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</si>
  <si>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</si>
  <si>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</si>
  <si>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</si>
  <si>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</si>
  <si>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</si>
  <si>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</si>
  <si>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</si>
  <si>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</si>
  <si>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</si>
  <si>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</si>
  <si>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</si>
  <si>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</si>
  <si>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</si>
  <si>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</si>
  <si>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</si>
  <si>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</si>
  <si>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</si>
  <si>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</si>
  <si>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</si>
  <si>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</si>
  <si>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</si>
  <si>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</si>
  <si>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</si>
  <si>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</si>
  <si>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</si>
  <si>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</si>
  <si>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</si>
  <si>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</si>
  <si>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</si>
  <si>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</si>
  <si>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</si>
  <si>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</si>
  <si>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</si>
  <si>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</si>
  <si>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</si>
  <si>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</si>
  <si>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</si>
  <si>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</si>
  <si>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</si>
  <si>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</si>
  <si>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</si>
  <si>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</si>
  <si>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</si>
  <si>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</si>
  <si>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</si>
  <si>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</si>
  <si>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</si>
  <si>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</si>
  <si>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</si>
  <si>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</si>
  <si>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</si>
  <si>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</si>
  <si>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</si>
  <si>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</si>
  <si>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</si>
  <si>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</si>
  <si>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</si>
  <si>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</si>
  <si>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</si>
  <si>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</si>
  <si>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</si>
  <si>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</si>
  <si>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</si>
  <si>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</si>
  <si>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</si>
  <si>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</si>
  <si>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</si>
  <si>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</si>
  <si>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</si>
  <si>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</si>
  <si>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</si>
  <si>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</si>
  <si>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</si>
  <si>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</si>
  <si>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</si>
  <si>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</si>
  <si>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</si>
  <si>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</si>
  <si>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</si>
  <si>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</si>
  <si>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</si>
  <si>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</si>
  <si>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</si>
  <si>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</si>
  <si>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</si>
  <si>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</si>
  <si>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</si>
  <si>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</si>
  <si>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</si>
  <si>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</si>
  <si>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</si>
  <si>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</si>
  <si>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</si>
  <si>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</si>
  <si>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</si>
  <si>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</si>
  <si>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</si>
  <si>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</si>
  <si>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</si>
  <si>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</si>
  <si>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</si>
  <si>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</si>
  <si>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</si>
  <si>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</si>
  <si>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</si>
  <si>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</si>
  <si>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</si>
  <si>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</si>
  <si>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</si>
  <si>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</si>
  <si>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</si>
  <si>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</si>
  <si>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</si>
  <si>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</si>
  <si>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</si>
  <si>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</si>
  <si>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</si>
  <si>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</si>
  <si>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</si>
  <si>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</si>
  <si>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</si>
  <si>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</si>
  <si>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</si>
  <si>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</si>
  <si>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</si>
  <si>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</si>
  <si>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</si>
  <si>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</si>
  <si>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</si>
  <si>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</si>
  <si>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</si>
  <si>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</si>
  <si>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</si>
  <si>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</si>
  <si>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</si>
  <si>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</si>
  <si>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</si>
  <si>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</si>
  <si>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</si>
  <si>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</si>
  <si>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</si>
  <si>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</si>
  <si>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</si>
  <si>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</si>
  <si>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</si>
  <si>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</si>
  <si>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</si>
  <si>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</si>
  <si>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</si>
  <si>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</si>
  <si>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</si>
  <si>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</si>
  <si>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</si>
  <si>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</si>
  <si>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</si>
  <si>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</si>
  <si>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</si>
  <si>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</si>
  <si>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</si>
  <si>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</si>
  <si>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</si>
  <si>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</si>
  <si>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</si>
  <si>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</si>
  <si>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</si>
  <si>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</si>
  <si>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</si>
  <si>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</si>
  <si>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</si>
  <si>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</si>
  <si>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</si>
  <si>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</si>
  <si>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</si>
  <si>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</si>
  <si>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</si>
  <si>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</si>
  <si>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</si>
  <si>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</si>
  <si>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</si>
  <si>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</si>
  <si>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</si>
  <si>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</si>
  <si>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</si>
  <si>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</si>
  <si>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</si>
  <si>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</si>
  <si>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</si>
  <si>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</si>
  <si>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</si>
  <si>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</si>
  <si>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</si>
  <si>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</si>
  <si>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</si>
  <si>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</si>
  <si>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</si>
  <si>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</si>
  <si>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</si>
  <si>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</si>
  <si>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</si>
  <si>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</si>
  <si>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</si>
  <si>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</si>
  <si>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</si>
  <si>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</si>
  <si>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</si>
  <si>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</si>
  <si>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</si>
  <si>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</si>
  <si>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</si>
  <si>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</si>
  <si>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</si>
  <si>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</si>
  <si>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</si>
  <si>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</si>
  <si>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</si>
  <si>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</si>
  <si>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</si>
  <si>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</si>
  <si>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</si>
  <si>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</si>
  <si>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</si>
  <si>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</si>
  <si>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</si>
  <si>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</si>
  <si>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</si>
  <si>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</si>
  <si>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</si>
  <si>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</si>
  <si>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</si>
  <si>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</si>
  <si>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</si>
  <si>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</si>
  <si>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</si>
  <si>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</si>
  <si>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</si>
  <si>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</si>
  <si>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</si>
  <si>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</si>
  <si>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</si>
  <si>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</si>
  <si>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</si>
  <si>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</si>
  <si>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</si>
  <si>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</si>
  <si>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</si>
  <si>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</si>
  <si>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</si>
  <si>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</si>
  <si>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</si>
  <si>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</si>
  <si>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</si>
  <si>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</si>
  <si>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</si>
  <si>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</si>
  <si>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</si>
  <si>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</si>
  <si>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</si>
  <si>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</si>
  <si>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</si>
  <si>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</si>
  <si>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</si>
  <si>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</si>
  <si>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</si>
  <si>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</si>
  <si>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</si>
  <si>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</si>
  <si>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</si>
  <si>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</si>
  <si>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</si>
  <si>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</si>
  <si>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</si>
  <si>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</si>
  <si>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</si>
  <si>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</si>
  <si>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</si>
  <si>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</si>
  <si>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</si>
  <si>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</si>
  <si>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</si>
  <si>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</si>
  <si>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</si>
  <si>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</si>
  <si>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</si>
  <si>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</si>
  <si>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</si>
  <si>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</si>
  <si>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</si>
  <si>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</si>
  <si>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</si>
  <si>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</si>
  <si>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</si>
  <si>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</si>
  <si>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</si>
  <si>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</si>
  <si>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</si>
  <si>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</si>
  <si>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</si>
  <si>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</si>
  <si>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</si>
  <si>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</si>
  <si>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</si>
  <si>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</si>
  <si>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</si>
  <si>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</si>
  <si>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</si>
  <si>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</si>
  <si>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</si>
  <si>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</si>
  <si>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</si>
  <si>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</si>
  <si>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</si>
  <si>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</si>
  <si>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</si>
  <si>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</si>
  <si>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</si>
  <si>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</si>
  <si>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</si>
  <si>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</si>
  <si>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</si>
  <si>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</si>
  <si>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</si>
  <si>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</si>
  <si>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</si>
  <si>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</si>
  <si>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</si>
  <si>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</si>
  <si>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</si>
  <si>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</si>
  <si>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</si>
  <si>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</si>
  <si>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</si>
  <si>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</si>
  <si>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</si>
  <si>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</si>
  <si>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</si>
  <si>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</si>
  <si>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</si>
  <si>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</si>
  <si>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</si>
  <si>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</si>
  <si>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</si>
  <si>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</si>
  <si>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</si>
  <si>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</si>
  <si>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</si>
  <si>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</si>
  <si>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</si>
  <si>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</si>
  <si>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</si>
  <si>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</si>
  <si>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</si>
  <si>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</si>
  <si>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</si>
  <si>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</si>
  <si>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</si>
  <si>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</si>
  <si>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</si>
  <si>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</si>
  <si>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</si>
  <si>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</si>
  <si>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</si>
  <si>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</si>
  <si>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</si>
  <si>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</si>
  <si>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</si>
  <si>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</si>
  <si>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</si>
  <si>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</si>
  <si>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</si>
  <si>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</si>
  <si>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</si>
  <si>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</si>
  <si>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</si>
  <si>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</si>
  <si>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</si>
  <si>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</si>
  <si>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</si>
  <si>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</si>
  <si>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</si>
  <si>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</si>
  <si>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</si>
  <si>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</si>
  <si>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</si>
  <si>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</si>
  <si>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</si>
  <si>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</si>
  <si>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</si>
  <si>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</si>
  <si>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</si>
  <si>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</si>
  <si>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</si>
  <si>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</si>
  <si>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</si>
  <si>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</si>
  <si>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</si>
  <si>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</si>
  <si>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</si>
  <si>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</si>
  <si>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</si>
  <si>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</si>
  <si>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</si>
  <si>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</si>
  <si>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</si>
  <si>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</si>
  <si>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</si>
  <si>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</si>
  <si>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</si>
  <si>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</si>
  <si>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</si>
  <si>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</si>
  <si>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</si>
  <si>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</si>
  <si>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</si>
  <si>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</si>
  <si>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</si>
  <si>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</si>
  <si>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</si>
  <si>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</si>
  <si>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</si>
  <si>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</si>
  <si>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</si>
  <si>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</si>
  <si>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</si>
  <si>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</si>
  <si>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</si>
  <si>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</si>
  <si>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</si>
  <si>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</si>
  <si>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</si>
  <si>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</si>
  <si>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</si>
  <si>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</si>
  <si>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</si>
  <si>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</si>
  <si>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</si>
  <si>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</si>
  <si>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</si>
  <si>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</si>
  <si>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</si>
  <si>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</si>
  <si>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</si>
  <si>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</si>
  <si>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</si>
  <si>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</si>
  <si>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</si>
  <si>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</si>
  <si>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</si>
  <si>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</si>
  <si>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</si>
  <si>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</si>
  <si>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</si>
  <si>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</si>
  <si>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</si>
  <si>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</si>
  <si>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</si>
  <si>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</si>
  <si>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</si>
  <si>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</si>
  <si>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</si>
  <si>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</si>
  <si>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</si>
  <si>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</si>
  <si>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</si>
  <si>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</si>
  <si>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</si>
  <si>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</si>
  <si>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</si>
  <si>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</si>
  <si>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</si>
  <si>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</si>
  <si>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</si>
  <si>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</si>
  <si>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</si>
  <si>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</si>
  <si>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</si>
  <si>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</si>
  <si>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</si>
  <si>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</si>
  <si>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</si>
  <si>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</si>
  <si>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</si>
  <si>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</si>
  <si>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</si>
  <si>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</si>
  <si>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</si>
  <si>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</si>
  <si>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</si>
  <si>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</si>
  <si>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</si>
  <si>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</si>
  <si>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</si>
  <si>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</si>
  <si>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</si>
  <si>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</si>
  <si>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</si>
  <si>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</si>
  <si>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</si>
  <si>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</si>
  <si>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</si>
  <si>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</si>
  <si>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</si>
  <si>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</si>
  <si>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</si>
  <si>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</si>
  <si>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</si>
  <si>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</si>
  <si>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</si>
  <si>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</si>
  <si>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</si>
  <si>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</si>
  <si>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</si>
  <si>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</si>
  <si>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</si>
  <si>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</si>
  <si>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</si>
  <si>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</si>
  <si>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</si>
  <si>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</si>
  <si>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</si>
  <si>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</si>
  <si>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</si>
  <si>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</si>
  <si>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</si>
  <si>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</si>
  <si>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</si>
  <si>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</si>
  <si>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</si>
  <si>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</si>
  <si>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</si>
  <si>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</si>
  <si>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</si>
  <si>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</si>
  <si>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</si>
  <si>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</si>
  <si>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</si>
  <si>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</si>
  <si>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</si>
  <si>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</si>
  <si>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</si>
  <si>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</si>
  <si>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</si>
  <si>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</si>
  <si>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</si>
  <si>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</si>
  <si>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</si>
  <si>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</si>
  <si>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</si>
  <si>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</si>
  <si>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</si>
  <si>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</si>
  <si>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</si>
  <si>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</si>
  <si>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</si>
  <si>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</si>
  <si>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</si>
  <si>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</si>
  <si>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</si>
  <si>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</si>
  <si>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</si>
  <si>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</si>
  <si>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</si>
  <si>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</si>
  <si>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</si>
  <si>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</si>
  <si>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</si>
  <si>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</si>
  <si>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</si>
  <si>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</si>
  <si>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</si>
  <si>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</si>
  <si>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</si>
  <si>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</si>
  <si>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</si>
  <si>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</si>
  <si>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</si>
  <si>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</si>
  <si>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</si>
  <si>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</si>
  <si>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</si>
  <si>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</si>
  <si>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</si>
  <si>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</si>
  <si>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</si>
  <si>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</si>
  <si>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</si>
  <si>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</si>
  <si>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</si>
  <si>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</si>
  <si>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</si>
  <si>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</si>
  <si>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</si>
  <si>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</si>
  <si>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</si>
  <si>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</si>
  <si>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</si>
  <si>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</si>
  <si>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</si>
  <si>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</si>
  <si>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</si>
  <si>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</si>
  <si>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</si>
  <si>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</si>
  <si>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</si>
  <si>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</si>
  <si>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</si>
  <si>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</si>
  <si>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</si>
  <si>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</si>
  <si>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</si>
  <si>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</si>
  <si>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</si>
  <si>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</si>
  <si>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</si>
  <si>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</si>
  <si>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</si>
  <si>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</si>
  <si>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</si>
  <si>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</si>
  <si>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</si>
  <si>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</si>
  <si>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</si>
  <si>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</si>
  <si>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</si>
  <si>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</si>
  <si>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</si>
  <si>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</si>
  <si>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</si>
  <si>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</si>
  <si>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</si>
  <si>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</si>
  <si>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</si>
  <si>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</si>
  <si>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</si>
  <si>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</si>
  <si>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</si>
  <si>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</si>
  <si>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</si>
  <si>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</si>
  <si>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</si>
  <si>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</si>
  <si>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</si>
  <si>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</si>
  <si>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</si>
  <si>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</si>
  <si>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</si>
  <si>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</si>
  <si>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</si>
  <si>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</si>
  <si>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</si>
  <si>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</si>
  <si>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</si>
  <si>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</si>
  <si>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</si>
  <si>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</si>
  <si>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</si>
  <si>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</si>
  <si>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</si>
  <si>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</si>
  <si>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</si>
  <si>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</si>
  <si>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</si>
  <si>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</si>
  <si>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</si>
  <si>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</si>
  <si>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</si>
  <si>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</si>
  <si>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</si>
  <si>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</si>
  <si>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</si>
  <si>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</si>
  <si>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</si>
  <si>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</si>
  <si>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</si>
  <si>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</si>
  <si>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</si>
  <si>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</si>
  <si>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</si>
  <si>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</si>
  <si>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</si>
  <si>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</si>
  <si>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</si>
  <si>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</si>
  <si>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</si>
  <si>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</si>
  <si>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</si>
  <si>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</si>
  <si>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</si>
  <si>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</si>
  <si>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</si>
  <si>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</si>
  <si>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</si>
  <si>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</si>
  <si>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</si>
  <si>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</si>
  <si>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</si>
  <si>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</si>
  <si>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</si>
  <si>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</si>
  <si>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</si>
  <si>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</si>
  <si>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</si>
  <si>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</si>
  <si>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</si>
  <si>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</si>
  <si>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</si>
  <si>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</si>
  <si>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</si>
  <si>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</si>
  <si>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</si>
  <si>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</si>
  <si>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</si>
  <si>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</si>
  <si>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</si>
  <si>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</si>
  <si>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</si>
  <si>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</si>
  <si>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</si>
  <si>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</si>
  <si>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</si>
  <si>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</si>
  <si>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</si>
  <si>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</si>
  <si>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</si>
  <si>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</si>
  <si>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</si>
  <si>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</si>
  <si>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</si>
  <si>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</si>
  <si>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</si>
  <si>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</si>
  <si>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</si>
  <si>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</si>
  <si>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</si>
  <si>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</si>
  <si>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</si>
  <si>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</si>
  <si>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</si>
  <si>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</si>
  <si>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</si>
  <si>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</si>
  <si>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</si>
  <si>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</si>
  <si>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</si>
  <si>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</si>
  <si>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</si>
  <si>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</si>
  <si>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</si>
  <si>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</si>
  <si>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</si>
  <si>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</si>
  <si>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</si>
  <si>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</si>
  <si>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</si>
  <si>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</si>
  <si>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</si>
  <si>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</si>
  <si>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</si>
  <si>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</si>
  <si>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</si>
  <si>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</si>
  <si>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</si>
  <si>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</si>
  <si>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</si>
  <si>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</si>
  <si>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</si>
  <si>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</si>
  <si>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</si>
  <si>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</si>
  <si>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</si>
  <si>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</si>
  <si>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</si>
  <si>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</si>
  <si>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</si>
  <si>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</si>
  <si>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</si>
  <si>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</si>
  <si>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</si>
  <si>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</si>
  <si>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</si>
  <si>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</si>
  <si>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</si>
  <si>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</si>
  <si>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</si>
  <si>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</si>
  <si>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</si>
  <si>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</si>
  <si>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</si>
  <si>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</si>
  <si>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</si>
  <si>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</si>
  <si>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</si>
  <si>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</si>
  <si>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</si>
  <si>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</si>
  <si>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</si>
  <si>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</si>
  <si>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</si>
  <si>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</si>
  <si>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</si>
  <si>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</si>
  <si>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</si>
  <si>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</si>
  <si>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</si>
  <si>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</si>
  <si>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</si>
  <si>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</si>
  <si>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</si>
  <si>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</si>
  <si>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</si>
  <si>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</si>
  <si>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</si>
  <si>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</si>
  <si>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</si>
  <si>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</si>
  <si>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</si>
  <si>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</si>
  <si>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</si>
  <si>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</si>
  <si>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</si>
  <si>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</si>
  <si>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</si>
  <si>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</si>
  <si>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</si>
  <si>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</si>
  <si>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</si>
  <si>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</si>
  <si>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</si>
  <si>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</si>
  <si>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</si>
  <si>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</si>
  <si>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</si>
  <si>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</si>
  <si>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</si>
  <si>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</si>
  <si>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</si>
  <si>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</si>
  <si>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</si>
  <si>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</si>
  <si>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</si>
  <si>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</si>
  <si>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</si>
  <si>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</si>
  <si>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</si>
  <si>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</si>
  <si>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</si>
  <si>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</si>
  <si>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</si>
  <si>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</si>
  <si>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</si>
  <si>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</si>
  <si>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</si>
  <si>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</si>
  <si>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</si>
  <si>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</si>
  <si>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</si>
  <si>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</si>
  <si>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</si>
  <si>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</si>
  <si>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</si>
  <si>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</si>
  <si>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</si>
  <si>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</si>
  <si>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</si>
  <si>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</si>
  <si>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</si>
  <si>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</si>
  <si>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</si>
  <si>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</si>
  <si>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</si>
  <si>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</si>
  <si>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</si>
  <si>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</si>
  <si>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</si>
  <si>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</si>
  <si>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</si>
  <si>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</si>
  <si>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</si>
  <si>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</si>
  <si>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</si>
  <si>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</si>
  <si>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</si>
  <si>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</si>
  <si>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</si>
  <si>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</si>
  <si>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</si>
  <si>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</si>
  <si>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</si>
  <si>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</si>
  <si>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</si>
  <si>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</si>
  <si>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</si>
  <si>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</si>
  <si>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</si>
  <si>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</si>
  <si>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</si>
  <si>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</si>
  <si>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</si>
  <si>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</si>
  <si>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</si>
  <si>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</si>
  <si>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</si>
  <si>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</si>
  <si>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</si>
  <si>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</si>
  <si>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</si>
  <si>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</si>
  <si>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</si>
  <si>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</si>
  <si>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</si>
  <si>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</si>
  <si>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</si>
  <si>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</si>
  <si>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</si>
  <si>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</si>
  <si>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</si>
  <si>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</si>
  <si>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</si>
  <si>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</si>
  <si>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</si>
  <si>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</si>
  <si>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</si>
  <si>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</si>
  <si>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</si>
  <si>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</si>
  <si>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</si>
  <si>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</si>
  <si>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</si>
  <si>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</si>
  <si>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</si>
  <si>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</si>
  <si>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</si>
  <si>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</si>
  <si>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</si>
  <si>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</si>
  <si>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</si>
  <si>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</si>
  <si>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</si>
  <si>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</si>
  <si>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</si>
  <si>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</si>
  <si>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</si>
  <si>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</si>
  <si>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</si>
  <si>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</si>
  <si>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</si>
  <si>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</si>
  <si>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</si>
  <si>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</si>
  <si>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</si>
  <si>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</si>
  <si>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</si>
  <si>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</si>
  <si>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</si>
  <si>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</si>
  <si>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</si>
  <si>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</si>
  <si>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</si>
  <si>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</si>
  <si>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</si>
  <si>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</si>
  <si>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</si>
  <si>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</si>
  <si>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</si>
  <si>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</si>
  <si>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</si>
  <si>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</si>
  <si>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</si>
  <si>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</si>
  <si>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</si>
  <si>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</si>
  <si>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</si>
  <si>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</si>
  <si>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</si>
  <si>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</si>
  <si>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</si>
  <si>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</si>
  <si>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</si>
  <si>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</si>
  <si>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</si>
  <si>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</si>
  <si>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</si>
  <si>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</si>
  <si>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</si>
  <si>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</si>
  <si>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</si>
  <si>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</si>
  <si>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</si>
  <si>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</si>
  <si>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</si>
  <si>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</si>
  <si>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</si>
  <si>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</si>
  <si>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</si>
  <si>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</si>
  <si>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</si>
  <si>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</si>
  <si>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</si>
  <si>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</si>
  <si>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</si>
  <si>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</si>
  <si>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</si>
  <si>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</si>
  <si>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</si>
  <si>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</si>
  <si>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</si>
  <si>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</si>
  <si>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</si>
  <si>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</si>
  <si>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</si>
  <si>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</si>
  <si>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</si>
  <si>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</si>
  <si>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</si>
  <si>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</si>
  <si>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</si>
  <si>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</si>
  <si>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</si>
  <si>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</si>
  <si>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</si>
  <si>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</si>
  <si>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</si>
  <si>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</si>
  <si>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</si>
  <si>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</si>
  <si>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</si>
  <si>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</si>
  <si>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</si>
  <si>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</si>
  <si>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</si>
  <si>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</si>
  <si>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</si>
  <si>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</si>
  <si>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</si>
  <si>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</si>
  <si>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</si>
  <si>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</si>
  <si>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</si>
  <si>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</si>
  <si>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</si>
  <si>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</si>
  <si>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</si>
  <si>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</si>
  <si>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</si>
  <si>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</si>
  <si>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</si>
  <si>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</si>
  <si>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</si>
  <si>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</si>
  <si>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</si>
  <si>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</si>
  <si>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</si>
  <si>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</si>
  <si>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</si>
  <si>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</si>
  <si>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</si>
  <si>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</si>
  <si>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</si>
  <si>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</si>
  <si>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</si>
  <si>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</si>
  <si>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</si>
  <si>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</si>
  <si>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</si>
  <si>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</si>
  <si>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</si>
  <si>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</si>
  <si>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</si>
  <si>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</si>
  <si>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</si>
  <si>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</si>
  <si>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</si>
  <si>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</si>
  <si>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</si>
  <si>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</si>
  <si>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</si>
  <si>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</si>
  <si>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</si>
  <si>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</si>
  <si>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</si>
  <si>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</si>
  <si>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</si>
  <si>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</si>
  <si>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</si>
  <si>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</si>
  <si>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</si>
  <si>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</si>
  <si>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</si>
  <si>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</si>
  <si>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</si>
  <si>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</si>
  <si>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</si>
  <si>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</si>
  <si>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</si>
  <si>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</si>
  <si>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</si>
  <si>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</si>
  <si>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</si>
  <si>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</si>
  <si>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</si>
  <si>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</si>
  <si>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</si>
  <si>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</si>
  <si>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</si>
  <si>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</si>
  <si>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</si>
  <si>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</si>
  <si>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</si>
  <si>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</si>
  <si>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</si>
  <si>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</si>
  <si>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</si>
  <si>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</si>
  <si>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</si>
  <si>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</si>
  <si>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</si>
  <si>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</si>
  <si>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</si>
  <si>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</si>
  <si>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</si>
  <si>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</si>
  <si>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</si>
  <si>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</si>
  <si>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</si>
  <si>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</si>
  <si>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</si>
  <si>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</si>
  <si>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</si>
  <si>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</si>
  <si>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</si>
  <si>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</si>
  <si>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</si>
  <si>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</si>
  <si>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</si>
  <si>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</si>
  <si>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</si>
  <si>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</si>
  <si>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</si>
  <si>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</si>
  <si>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</si>
  <si>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</si>
  <si>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</si>
  <si>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</si>
  <si>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</si>
  <si>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</si>
  <si>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</si>
  <si>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</si>
  <si>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</si>
  <si>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</si>
  <si>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</si>
  <si>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</si>
  <si>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</si>
  <si>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</si>
  <si>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</si>
  <si>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</si>
  <si>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</si>
  <si>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</si>
  <si>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</si>
  <si>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</si>
  <si>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</si>
  <si>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</si>
  <si>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</si>
  <si>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</si>
  <si>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</si>
  <si>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</si>
  <si>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</si>
  <si>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</si>
  <si>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</si>
  <si>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</si>
  <si>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</si>
  <si>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</si>
  <si>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</si>
  <si>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</si>
  <si>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</si>
  <si>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</si>
  <si>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</si>
  <si>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</si>
  <si>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</si>
  <si>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</si>
  <si>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</si>
  <si>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</si>
  <si>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</si>
  <si>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</si>
  <si>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</si>
  <si>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</si>
  <si>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</si>
  <si>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</si>
  <si>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</si>
  <si>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</si>
  <si>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</si>
  <si>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</si>
  <si>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</si>
  <si>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</si>
  <si>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</si>
  <si>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</si>
  <si>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</si>
  <si>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</si>
  <si>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</si>
  <si>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</si>
  <si>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</si>
  <si>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</si>
  <si>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</si>
  <si>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</si>
  <si>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</si>
  <si>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</si>
  <si>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</si>
  <si>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</si>
  <si>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</si>
  <si>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</si>
  <si>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</si>
  <si>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</si>
  <si>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</si>
  <si>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</si>
  <si>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</si>
  <si>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</si>
  <si>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</si>
  <si>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</si>
  <si>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</si>
  <si>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</si>
  <si>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</si>
  <si>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</si>
  <si>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</si>
  <si>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</si>
  <si>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</si>
  <si>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</si>
  <si>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</si>
  <si>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</si>
  <si>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</si>
  <si>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</si>
  <si>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</si>
  <si>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</si>
  <si>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</si>
  <si>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</si>
  <si>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</si>
  <si>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</si>
  <si>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</si>
  <si>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</si>
  <si>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</si>
  <si>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</si>
  <si>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</si>
  <si>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</si>
  <si>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</si>
  <si>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</si>
  <si>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</si>
  <si>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</si>
  <si>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</si>
  <si>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</si>
  <si>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</si>
  <si>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</si>
  <si>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</si>
  <si>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</si>
  <si>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</si>
  <si>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</si>
  <si>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</si>
  <si>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</si>
  <si>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</si>
  <si>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</si>
  <si>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</si>
  <si>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</si>
  <si>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</si>
  <si>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</si>
  <si>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</si>
  <si>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</si>
  <si>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</si>
  <si>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</si>
  <si>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</si>
  <si>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</si>
  <si>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</si>
  <si>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</si>
  <si>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</si>
  <si>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</si>
  <si>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</si>
  <si>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</si>
  <si>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</si>
  <si>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</si>
  <si>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</si>
  <si>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</si>
  <si>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</si>
  <si>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</si>
  <si>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</si>
  <si>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</si>
  <si>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</si>
  <si>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</si>
  <si>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</si>
  <si>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</si>
  <si>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</si>
  <si>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</si>
  <si>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</si>
  <si>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</si>
  <si>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</si>
  <si>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</si>
  <si>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</si>
  <si>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</si>
  <si>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</si>
  <si>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</si>
  <si>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</si>
  <si>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</si>
  <si>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</si>
  <si>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</si>
  <si>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</si>
  <si>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</si>
  <si>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</si>
  <si>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</si>
  <si>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</si>
  <si>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</si>
  <si>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</si>
  <si>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</si>
  <si>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</si>
  <si>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</si>
  <si>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</si>
  <si>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</si>
  <si>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</si>
  <si>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</si>
  <si>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</si>
  <si>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</si>
  <si>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</si>
  <si>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</si>
  <si>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</si>
  <si>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</si>
  <si>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</si>
  <si>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</si>
  <si>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</si>
  <si>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</si>
  <si>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</si>
  <si>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</si>
  <si>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</si>
  <si>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</si>
  <si>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</si>
  <si>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</si>
  <si>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</si>
  <si>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</si>
  <si>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</si>
  <si>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</si>
  <si>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</si>
  <si>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</si>
  <si>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</si>
  <si>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</si>
  <si>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</si>
  <si>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</si>
  <si>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</si>
  <si>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</si>
  <si>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</si>
  <si>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</si>
  <si>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</si>
  <si>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</si>
  <si>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</si>
  <si>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</si>
  <si>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</si>
  <si>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</si>
  <si>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</si>
  <si>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</si>
  <si>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</si>
  <si>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</si>
  <si>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</si>
  <si>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</si>
  <si>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</si>
  <si>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</si>
  <si>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</si>
  <si>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</si>
  <si>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</si>
  <si>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</si>
  <si>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</si>
  <si>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</si>
  <si>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</si>
  <si>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</si>
  <si>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</si>
  <si>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</si>
  <si>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</si>
  <si>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</si>
  <si>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</si>
  <si>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</si>
  <si>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</si>
  <si>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</si>
  <si>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</si>
  <si>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</si>
  <si>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</si>
  <si>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</si>
  <si>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</si>
  <si>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</si>
  <si>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</si>
  <si>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</si>
  <si>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</si>
  <si>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</si>
  <si>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</si>
  <si>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</si>
  <si>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</si>
  <si>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</si>
  <si>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</si>
  <si>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</si>
  <si>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</si>
  <si>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</si>
  <si>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</si>
  <si>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</si>
  <si>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</si>
  <si>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</si>
  <si>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</si>
  <si>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</si>
  <si>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</si>
  <si>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</si>
  <si>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</si>
  <si>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</si>
  <si>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</si>
  <si>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</si>
  <si>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</si>
  <si>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</si>
  <si>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</si>
  <si>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</si>
  <si>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</si>
  <si>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</si>
  <si>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</si>
  <si>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</si>
  <si>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</si>
  <si>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</si>
  <si>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</si>
  <si>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</si>
  <si>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</si>
  <si>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</si>
  <si>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</si>
  <si>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</si>
  <si>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</si>
  <si>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</si>
  <si>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</si>
  <si>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</si>
  <si>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</si>
  <si>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</si>
  <si>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</si>
  <si>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</si>
  <si>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</si>
  <si>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</si>
  <si>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</si>
  <si>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</si>
  <si>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</si>
  <si>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</si>
  <si>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</si>
  <si>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</si>
  <si>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</si>
  <si>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</si>
  <si>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</si>
  <si>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</si>
  <si>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</si>
  <si>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</si>
  <si>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</si>
  <si>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</si>
  <si>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</si>
  <si>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</si>
  <si>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</si>
  <si>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</si>
  <si>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</si>
  <si>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</si>
  <si>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</si>
  <si>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</si>
  <si>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</si>
  <si>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</si>
  <si>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</si>
  <si>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</si>
  <si>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</si>
  <si>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</si>
  <si>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</si>
  <si>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</si>
  <si>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</si>
  <si>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</si>
  <si>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</si>
  <si>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</si>
  <si>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</si>
  <si>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</si>
  <si>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</si>
  <si>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</si>
  <si>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</si>
  <si>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</si>
  <si>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</si>
  <si>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</si>
  <si>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</si>
  <si>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</si>
  <si>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</si>
  <si>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</si>
  <si>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</si>
  <si>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</si>
  <si>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</si>
  <si>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</si>
  <si>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</si>
  <si>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</si>
  <si>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</si>
  <si>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</si>
  <si>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</si>
  <si>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</si>
  <si>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</si>
  <si>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</si>
  <si>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</si>
  <si>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</si>
  <si>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</si>
  <si>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</si>
  <si>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</si>
  <si>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</si>
  <si>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</si>
  <si>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</si>
  <si>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</si>
  <si>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</si>
  <si>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</si>
  <si>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</si>
  <si>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</si>
  <si>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</si>
  <si>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</si>
  <si>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</si>
  <si>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</si>
  <si>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</si>
  <si>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</si>
  <si>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</si>
  <si>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</si>
  <si>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</si>
  <si>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</si>
  <si>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</si>
  <si>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</si>
  <si>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</si>
  <si>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</si>
  <si>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</si>
  <si>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</si>
  <si>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</si>
  <si>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</si>
  <si>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</si>
  <si>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</si>
  <si>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</si>
  <si>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</si>
  <si>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</si>
  <si>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</si>
  <si>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</si>
  <si>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</si>
  <si>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</si>
  <si>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</si>
  <si>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</si>
  <si>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</si>
  <si>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</si>
  <si>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</si>
  <si>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</si>
  <si>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</si>
  <si>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</si>
  <si>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</si>
  <si>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</si>
  <si>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</si>
  <si>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</si>
  <si>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</si>
  <si>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</si>
  <si>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</si>
  <si>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</si>
  <si>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</si>
  <si>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</si>
  <si>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</si>
  <si>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</si>
  <si>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</si>
  <si>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</si>
  <si>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</si>
  <si>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</si>
  <si>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</si>
  <si>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</si>
  <si>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</si>
  <si>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</si>
  <si>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</si>
  <si>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</si>
  <si>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</si>
  <si>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</si>
  <si>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</si>
  <si>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</si>
  <si>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</si>
  <si>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</si>
  <si>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</si>
  <si>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</si>
  <si>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</si>
  <si>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</si>
  <si>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</si>
  <si>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</si>
  <si>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</si>
  <si>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</si>
  <si>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</si>
  <si>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</si>
  <si>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</si>
  <si>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</si>
  <si>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</si>
  <si>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</si>
  <si>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</si>
  <si>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</si>
  <si>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</si>
  <si>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</si>
  <si>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</si>
  <si>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</si>
  <si>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</si>
  <si>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</si>
  <si>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</si>
  <si>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</si>
  <si>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</si>
  <si>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</si>
  <si>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</si>
  <si>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</si>
  <si>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</si>
  <si>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</si>
  <si>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</si>
  <si>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</si>
  <si>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</si>
  <si>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</si>
  <si>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</si>
  <si>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</si>
  <si>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</si>
  <si>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</si>
  <si>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</si>
  <si>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</si>
  <si>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</si>
  <si>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</si>
  <si>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</si>
  <si>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</si>
  <si>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</si>
  <si>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</si>
  <si>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</si>
  <si>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</si>
  <si>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</si>
  <si>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</si>
  <si>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</si>
  <si>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</si>
  <si>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</si>
  <si>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</si>
  <si>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</si>
  <si>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</si>
  <si>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</si>
  <si>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</si>
  <si>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</si>
  <si>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</si>
  <si>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</si>
  <si>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</si>
  <si>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</si>
  <si>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</si>
  <si>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</si>
  <si>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</si>
  <si>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</si>
  <si>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</si>
  <si>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</si>
  <si>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</si>
  <si>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</si>
  <si>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</si>
  <si>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</si>
  <si>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</si>
  <si>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</si>
  <si>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</si>
  <si>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</si>
  <si>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</si>
  <si>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</si>
  <si>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</si>
  <si>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</si>
  <si>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</si>
  <si>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</si>
  <si>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</si>
  <si>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</si>
  <si>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</si>
  <si>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</si>
  <si>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</si>
  <si>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</si>
  <si>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</si>
  <si>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</si>
  <si>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</si>
  <si>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</si>
  <si>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</si>
  <si>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</si>
  <si>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</si>
  <si>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</si>
  <si>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</si>
  <si>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</si>
  <si>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</si>
  <si>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</si>
  <si>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</si>
  <si>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</si>
  <si>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</si>
  <si>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</si>
  <si>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</si>
  <si>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</si>
  <si>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</si>
  <si>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</si>
  <si>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</si>
  <si>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</si>
  <si>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</si>
  <si>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</si>
  <si>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</si>
  <si>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</si>
  <si>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</si>
  <si>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</si>
  <si>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</si>
  <si>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</si>
  <si>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</si>
  <si>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</si>
  <si>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</si>
  <si>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</si>
  <si>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</si>
  <si>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</si>
  <si>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</si>
  <si>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</si>
  <si>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</si>
  <si>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</si>
  <si>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</si>
  <si>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</si>
  <si>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</si>
  <si>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</si>
  <si>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</si>
  <si>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</si>
  <si>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</si>
  <si>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</si>
  <si>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</si>
  <si>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</si>
  <si>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</si>
  <si>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</si>
  <si>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</si>
  <si>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</si>
  <si>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</si>
  <si>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</si>
  <si>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</si>
  <si>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</si>
  <si>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</si>
  <si>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</si>
  <si>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</si>
  <si>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</si>
  <si>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</si>
  <si>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</si>
  <si>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</si>
  <si>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</si>
  <si>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</si>
  <si>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</si>
  <si>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</si>
  <si>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</si>
  <si>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</si>
  <si>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</si>
  <si>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</si>
  <si>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</si>
  <si>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</si>
  <si>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</si>
  <si>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</si>
  <si>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</si>
  <si>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</si>
  <si>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</si>
  <si>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</si>
  <si>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</si>
  <si>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</si>
  <si>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</si>
  <si>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</si>
  <si>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</si>
  <si>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</si>
  <si>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</si>
  <si>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</si>
  <si>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</si>
  <si>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</si>
  <si>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</si>
  <si>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</si>
  <si>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</si>
  <si>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</si>
  <si>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</si>
  <si>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</si>
  <si>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</si>
  <si>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</si>
  <si>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</si>
  <si>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</si>
  <si>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</si>
  <si>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</si>
  <si>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</si>
  <si>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</si>
  <si>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</si>
  <si>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</si>
  <si>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</si>
  <si>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</si>
  <si>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</si>
  <si>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</si>
  <si>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</si>
  <si>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</si>
  <si>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</si>
  <si>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</si>
  <si>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</si>
  <si>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</si>
  <si>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</si>
  <si>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</si>
  <si>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</si>
  <si>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</si>
  <si>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</si>
  <si>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</si>
  <si>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</si>
  <si>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</si>
  <si>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</si>
  <si>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</si>
  <si>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</si>
  <si>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</si>
  <si>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</si>
  <si>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</si>
  <si>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</si>
  <si>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</si>
  <si>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</si>
  <si>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</si>
  <si>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</si>
  <si>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</si>
  <si>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</si>
  <si>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</si>
  <si>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</si>
  <si>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</si>
  <si>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</si>
  <si>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</si>
  <si>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</si>
  <si>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</si>
  <si>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</si>
  <si>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</si>
  <si>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</si>
  <si>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</si>
  <si>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</si>
  <si>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</si>
  <si>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</si>
  <si>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</si>
  <si>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</si>
  <si>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</si>
  <si>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</si>
  <si>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</si>
  <si>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</si>
  <si>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</si>
  <si>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</si>
  <si>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</si>
  <si>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</si>
  <si>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</si>
  <si>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</si>
  <si>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</si>
  <si>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</si>
  <si>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</si>
  <si>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</si>
  <si>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</si>
  <si>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</si>
  <si>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</si>
  <si>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</si>
  <si>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</si>
  <si>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</si>
  <si>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</si>
  <si>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</si>
  <si>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</si>
  <si>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</si>
  <si>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</si>
  <si>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</si>
  <si>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</si>
  <si>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</si>
  <si>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</si>
  <si>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</si>
  <si>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</si>
  <si>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</si>
  <si>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</si>
  <si>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</si>
  <si>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</si>
  <si>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</si>
  <si>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</si>
  <si>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</si>
  <si>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</si>
  <si>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</si>
  <si>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</si>
  <si>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</si>
  <si>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</si>
  <si>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</si>
  <si>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</si>
  <si>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</si>
  <si>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</si>
  <si>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</si>
  <si>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</si>
  <si>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</si>
  <si>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</si>
  <si>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</si>
  <si>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</si>
  <si>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</si>
  <si>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</si>
  <si>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</si>
  <si>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</si>
  <si>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</si>
  <si>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</si>
  <si>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</si>
  <si>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</si>
  <si>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</si>
  <si>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</si>
  <si>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</si>
  <si>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</si>
  <si>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</si>
  <si>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</si>
  <si>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</si>
  <si>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</si>
  <si>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</si>
  <si>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</si>
  <si>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</si>
  <si>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</si>
  <si>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</si>
  <si>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</si>
  <si>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</si>
  <si>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</si>
  <si>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</si>
  <si>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</si>
  <si>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</si>
  <si>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</si>
  <si>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</si>
  <si>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</si>
  <si>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</si>
  <si>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</si>
  <si>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</si>
  <si>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</si>
  <si>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</si>
  <si>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</si>
  <si>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</si>
  <si>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</si>
  <si>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</si>
  <si>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</si>
  <si>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</si>
  <si>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</si>
  <si>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</si>
  <si>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</si>
  <si>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</si>
  <si>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</si>
  <si>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</si>
  <si>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</si>
  <si>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</si>
  <si>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</si>
  <si>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</si>
  <si>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</si>
  <si>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</si>
  <si>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</si>
  <si>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</si>
  <si>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</si>
  <si>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</si>
  <si>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</si>
  <si>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</si>
  <si>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</si>
  <si>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</si>
  <si>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</si>
  <si>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</si>
  <si>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</si>
  <si>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</si>
  <si>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</si>
  <si>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</si>
  <si>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</si>
  <si>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</si>
  <si>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</si>
  <si>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</si>
  <si>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</si>
  <si>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</si>
  <si>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</si>
  <si>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</si>
  <si>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</si>
  <si>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</si>
  <si>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</si>
  <si>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</si>
  <si>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</si>
  <si>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</si>
  <si>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</si>
  <si>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</si>
  <si>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</si>
  <si>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</si>
  <si>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</si>
  <si>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</si>
  <si>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</si>
  <si>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</si>
  <si>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</si>
  <si>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</si>
  <si>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</si>
  <si>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</si>
  <si>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</si>
  <si>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</si>
  <si>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</si>
  <si>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</si>
  <si>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</si>
  <si>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</si>
  <si>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</si>
  <si>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</si>
  <si>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</si>
  <si>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</si>
  <si>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</si>
  <si>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</si>
  <si>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</si>
  <si>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</si>
  <si>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</si>
  <si>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</si>
  <si>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</si>
  <si>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</si>
  <si>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</si>
  <si>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</si>
  <si>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</si>
  <si>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</si>
  <si>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</si>
  <si>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</si>
  <si>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</si>
  <si>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</si>
  <si>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</si>
  <si>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</si>
  <si>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</si>
  <si>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</si>
  <si>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</si>
  <si>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</si>
  <si>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</si>
  <si>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</si>
  <si>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</si>
  <si>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</si>
  <si>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</si>
  <si>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</si>
  <si>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</si>
  <si>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</si>
  <si>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</si>
  <si>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</si>
  <si>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</si>
  <si>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</si>
  <si>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</si>
  <si>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</si>
  <si>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</si>
  <si>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</si>
  <si>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</si>
  <si>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</si>
  <si>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</si>
  <si>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</si>
  <si>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</si>
  <si>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</si>
  <si>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</si>
  <si>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</si>
  <si>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</si>
  <si>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</si>
  <si>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</si>
  <si>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</si>
  <si>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</si>
  <si>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</si>
  <si>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</si>
  <si>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</si>
  <si>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</si>
  <si>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</si>
  <si>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</si>
  <si>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</si>
  <si>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</si>
  <si>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</si>
  <si>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</si>
  <si>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</si>
  <si>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</si>
  <si>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</si>
  <si>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</si>
  <si>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</si>
  <si>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</si>
  <si>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</si>
  <si>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</si>
  <si>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</si>
  <si>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</si>
  <si>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</si>
  <si>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</si>
  <si>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</si>
  <si>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</si>
  <si>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</si>
  <si>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</si>
  <si>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</si>
  <si>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</si>
  <si>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</si>
  <si>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</si>
  <si>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</si>
  <si>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</si>
  <si>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</si>
  <si>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</si>
  <si>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</si>
  <si>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</si>
  <si>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</si>
  <si>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</si>
  <si>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</si>
  <si>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</si>
  <si>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</si>
  <si>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</si>
  <si>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</si>
  <si>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</si>
  <si>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</si>
  <si>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</si>
  <si>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</si>
  <si>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</si>
  <si>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</si>
  <si>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</si>
  <si>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</si>
  <si>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</si>
  <si>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</si>
  <si>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</si>
  <si>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</si>
  <si>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</si>
  <si>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</si>
  <si>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</si>
  <si>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</si>
  <si>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</si>
  <si>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</si>
  <si>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</si>
  <si>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</si>
  <si>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</si>
  <si>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</si>
  <si>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</si>
  <si>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</si>
  <si>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</si>
  <si>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</si>
  <si>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</si>
  <si>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</si>
  <si>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</si>
  <si>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</si>
  <si>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</si>
  <si>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</si>
  <si>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</si>
  <si>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</si>
  <si>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</si>
  <si>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</si>
  <si>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</si>
  <si>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</si>
  <si>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</si>
  <si>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</si>
  <si>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</si>
  <si>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</si>
  <si>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</si>
  <si>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</si>
  <si>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</si>
  <si>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</si>
  <si>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</si>
  <si>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</si>
  <si>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</si>
  <si>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</si>
  <si>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</si>
  <si>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</si>
  <si>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</si>
  <si>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</si>
  <si>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</si>
  <si>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</si>
  <si>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</si>
  <si>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</si>
  <si>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</si>
  <si>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</si>
  <si>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</si>
  <si>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</si>
  <si>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</si>
  <si>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</si>
  <si>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</si>
  <si>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</si>
  <si>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</si>
  <si>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</si>
  <si>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</si>
  <si>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</si>
  <si>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</si>
  <si>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</si>
  <si>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</si>
  <si>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</si>
  <si>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</si>
  <si>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</si>
  <si>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</si>
  <si>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</si>
  <si>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</si>
  <si>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</si>
  <si>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</si>
  <si>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</si>
  <si>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</si>
  <si>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</si>
  <si>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</si>
  <si>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</si>
  <si>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</si>
  <si>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</si>
  <si>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</si>
  <si>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</si>
  <si>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</si>
  <si>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</si>
  <si>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</si>
  <si>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</si>
  <si>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</si>
  <si>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</si>
  <si>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</si>
  <si>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</si>
  <si>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</si>
  <si>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</si>
  <si>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</si>
  <si>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</si>
  <si>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</si>
  <si>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</si>
  <si>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</si>
  <si>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</si>
  <si>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</si>
  <si>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</si>
  <si>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</si>
  <si>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</si>
  <si>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</si>
  <si>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</si>
  <si>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</si>
  <si>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</si>
  <si>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</si>
  <si>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</si>
  <si>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</si>
  <si>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</si>
  <si>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</si>
  <si>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</si>
  <si>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</si>
  <si>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</si>
  <si>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</si>
  <si>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</si>
  <si>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</si>
  <si>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</si>
  <si>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</si>
  <si>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</si>
  <si>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</si>
  <si>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</si>
  <si>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</si>
  <si>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</si>
  <si>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</si>
  <si>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</si>
  <si>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</si>
  <si>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</si>
  <si>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</si>
  <si>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</si>
  <si>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</si>
  <si>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</si>
  <si>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</si>
  <si>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</si>
  <si>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</si>
  <si>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</si>
  <si>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</si>
  <si>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</si>
  <si>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</si>
  <si>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</si>
  <si>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</si>
  <si>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</si>
  <si>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</si>
  <si>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</si>
  <si>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</si>
  <si>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</si>
  <si>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</si>
  <si>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</si>
  <si>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</si>
  <si>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</si>
  <si>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</si>
  <si>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</si>
  <si>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</si>
  <si>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</si>
  <si>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</si>
  <si>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</si>
  <si>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</si>
  <si>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</si>
  <si>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</si>
  <si>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</si>
  <si>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</si>
  <si>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</si>
  <si>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</si>
  <si>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</si>
  <si>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</si>
  <si>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</si>
  <si>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</si>
  <si>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</si>
  <si>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</si>
  <si>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</si>
  <si>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</si>
  <si>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</si>
  <si>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</si>
  <si>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</si>
  <si>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</si>
  <si>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</si>
  <si>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</si>
  <si>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</si>
  <si>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</si>
  <si>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</si>
  <si>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</si>
  <si>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</si>
  <si>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</si>
  <si>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</si>
  <si>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</si>
  <si>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</si>
  <si>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</si>
  <si>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</si>
  <si>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</si>
  <si>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</si>
  <si>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</si>
  <si>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</si>
  <si>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</si>
  <si>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</si>
  <si>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</si>
  <si>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</si>
  <si>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</si>
  <si>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</si>
  <si>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</si>
  <si>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</si>
  <si>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</si>
  <si>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</si>
  <si>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</si>
  <si>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</si>
  <si>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</si>
  <si>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</si>
  <si>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</si>
  <si>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</si>
  <si>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</si>
  <si>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</si>
  <si>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</si>
  <si>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</si>
  <si>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</si>
  <si>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</si>
  <si>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</si>
  <si>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</si>
  <si>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</si>
  <si>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</si>
  <si>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</si>
  <si>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</si>
  <si>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</si>
  <si>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</si>
  <si>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</si>
  <si>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</si>
  <si>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</si>
  <si>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</si>
  <si>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</si>
  <si>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</si>
  <si>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</si>
  <si>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</si>
  <si>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</si>
  <si>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</si>
  <si>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</si>
  <si>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</si>
  <si>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</si>
  <si>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</si>
  <si>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</si>
  <si>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</si>
  <si>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</si>
  <si>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</si>
  <si>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</si>
  <si>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</si>
  <si>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</si>
  <si>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</si>
  <si>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</si>
  <si>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</si>
  <si>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</si>
  <si>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</si>
  <si>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</si>
  <si>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</si>
  <si>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</si>
  <si>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</si>
  <si>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</si>
  <si>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</si>
  <si>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</si>
  <si>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</si>
  <si>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</si>
  <si>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</si>
  <si>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</si>
  <si>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</si>
  <si>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</si>
  <si>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</si>
  <si>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</si>
  <si>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</si>
  <si>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</si>
  <si>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</si>
  <si>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</si>
  <si>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</si>
  <si>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</si>
  <si>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</si>
  <si>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</si>
  <si>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</si>
  <si>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</si>
  <si>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</si>
  <si>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</si>
  <si>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</si>
  <si>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</si>
  <si>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</si>
  <si>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</si>
  <si>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</si>
  <si>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</si>
  <si>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</si>
  <si>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</si>
  <si>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</si>
  <si>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</si>
  <si>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</si>
  <si>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</si>
  <si>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</si>
  <si>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</si>
  <si>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</si>
  <si>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</si>
  <si>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</si>
  <si>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</si>
  <si>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</si>
  <si>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</si>
  <si>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</si>
  <si>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</si>
  <si>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</si>
  <si>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</si>
  <si>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</si>
  <si>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</si>
  <si>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</si>
  <si>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</si>
  <si>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</si>
  <si>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</si>
  <si>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</si>
  <si>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</si>
  <si>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</si>
  <si>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</si>
  <si>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</si>
  <si>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</si>
  <si>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</si>
  <si>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</si>
  <si>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</si>
  <si>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</si>
  <si>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</si>
  <si>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</si>
  <si>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</si>
  <si>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</si>
  <si>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</si>
  <si>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</si>
  <si>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</si>
  <si>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</si>
  <si>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</si>
  <si>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</si>
  <si>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</si>
  <si>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</si>
  <si>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</si>
  <si>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</si>
  <si>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</si>
  <si>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</si>
  <si>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</si>
  <si>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</si>
  <si>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</si>
  <si>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</si>
  <si>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</si>
  <si>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</si>
  <si>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</si>
  <si>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</si>
  <si>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</si>
  <si>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</si>
  <si>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</si>
  <si>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</si>
  <si>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</si>
  <si>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</si>
  <si>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</si>
  <si>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</si>
  <si>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</si>
  <si>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</si>
  <si>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</si>
  <si>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</si>
  <si>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</si>
  <si>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</si>
  <si>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</si>
  <si>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</si>
  <si>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</si>
  <si>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</si>
  <si>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</si>
  <si>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</si>
  <si>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</si>
  <si>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</si>
  <si>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</si>
  <si>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</si>
  <si>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</si>
  <si>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</si>
  <si>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</si>
  <si>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</si>
  <si>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</si>
  <si>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</si>
  <si>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</si>
  <si>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</si>
  <si>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</si>
  <si>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</si>
  <si>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</si>
  <si>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</si>
  <si>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</si>
  <si>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</si>
  <si>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</si>
  <si>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</si>
  <si>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</si>
  <si>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</si>
  <si>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</si>
  <si>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</si>
  <si>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</si>
  <si>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</si>
  <si>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</si>
  <si>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</si>
  <si>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</si>
  <si>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</si>
  <si>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</si>
  <si>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</si>
  <si>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</si>
  <si>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</si>
  <si>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</si>
  <si>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</si>
  <si>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</si>
  <si>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</si>
  <si>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</si>
  <si>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</si>
  <si>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</si>
  <si>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</si>
  <si>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</si>
  <si>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</si>
  <si>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</si>
  <si>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</si>
  <si>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</si>
  <si>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</si>
  <si>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</si>
  <si>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</si>
  <si>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</si>
  <si>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</si>
  <si>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</si>
  <si>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</si>
  <si>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</si>
  <si>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</si>
  <si>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</si>
  <si>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</si>
  <si>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</si>
  <si>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</si>
  <si>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</si>
  <si>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</si>
  <si>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</si>
  <si>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</si>
  <si>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</si>
  <si>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</si>
  <si>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</si>
  <si>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</si>
  <si>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</si>
  <si>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</si>
  <si>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</si>
  <si>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</si>
  <si>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</si>
  <si>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</si>
  <si>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</si>
  <si>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</si>
  <si>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</si>
  <si>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</si>
  <si>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</si>
  <si>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</si>
  <si>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</si>
  <si>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</si>
  <si>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</si>
  <si>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</si>
  <si>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</si>
  <si>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</si>
  <si>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</si>
  <si>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</si>
  <si>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</si>
  <si>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</si>
  <si>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</si>
  <si>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</si>
  <si>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</si>
  <si>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</si>
  <si>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</si>
  <si>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</si>
  <si>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</si>
  <si>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</si>
  <si>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</si>
  <si>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</si>
  <si>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</si>
  <si>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</si>
  <si>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</si>
  <si>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</si>
  <si>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</si>
  <si>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</si>
  <si>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</si>
  <si>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</si>
  <si>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</si>
  <si>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</si>
  <si>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</si>
  <si>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</si>
  <si>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</si>
  <si>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</si>
  <si>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</si>
  <si>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</si>
  <si>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</si>
  <si>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</si>
  <si>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</si>
  <si>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</si>
  <si>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</si>
  <si>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</si>
  <si>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</si>
  <si>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</si>
  <si>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</si>
  <si>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</si>
  <si>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</si>
  <si>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</si>
  <si>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</si>
  <si>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</si>
  <si>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</si>
  <si>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</si>
  <si>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</si>
  <si>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</si>
  <si>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</si>
  <si>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</si>
  <si>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</si>
  <si>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</si>
  <si>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</si>
  <si>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</si>
  <si>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</si>
  <si>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</si>
  <si>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</si>
  <si>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</si>
  <si>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</si>
  <si>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</si>
  <si>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</si>
  <si>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</si>
  <si>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</si>
  <si>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</si>
  <si>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</si>
  <si>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</si>
  <si>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</si>
  <si>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</si>
  <si>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</si>
  <si>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</si>
  <si>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</si>
  <si>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</si>
  <si>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</si>
  <si>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</si>
  <si>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</si>
  <si>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</si>
  <si>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</si>
  <si>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</si>
  <si>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</si>
  <si>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</si>
  <si>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</si>
  <si>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</si>
  <si>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</si>
  <si>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</si>
  <si>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</si>
  <si>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</si>
  <si>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</si>
  <si>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</si>
  <si>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</si>
  <si>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</si>
  <si>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</si>
  <si>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</si>
  <si>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</si>
  <si>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</si>
  <si>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</si>
  <si>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</si>
  <si>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</si>
  <si>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</si>
  <si>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</si>
  <si>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</si>
  <si>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</si>
  <si>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</si>
  <si>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</si>
  <si>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</si>
  <si>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</si>
  <si>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</si>
  <si>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</si>
  <si>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</si>
  <si>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</si>
  <si>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</si>
  <si>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</si>
  <si>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</si>
  <si>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</si>
  <si>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</si>
  <si>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</si>
  <si>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</si>
  <si>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</si>
  <si>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</si>
  <si>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</si>
  <si>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</si>
  <si>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</si>
  <si>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</si>
  <si>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</si>
  <si>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</si>
  <si>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</si>
  <si>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</si>
  <si>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</si>
  <si>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</si>
  <si>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</si>
  <si>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</si>
  <si>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</si>
  <si>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</si>
  <si>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</si>
  <si>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</si>
  <si>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</si>
  <si>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</si>
  <si>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</si>
  <si>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</si>
  <si>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</si>
  <si>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</si>
  <si>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</si>
  <si>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</si>
  <si>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</si>
  <si>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</si>
  <si>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</si>
  <si>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</si>
  <si>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</si>
  <si>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</si>
  <si>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</si>
  <si>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</si>
  <si>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</si>
  <si>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</si>
  <si>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</si>
  <si>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</si>
  <si>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</si>
  <si>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</si>
  <si>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</si>
  <si>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</si>
  <si>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</si>
  <si>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</si>
  <si>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</si>
  <si>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</si>
  <si>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</si>
  <si>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</si>
  <si>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</si>
  <si>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</si>
  <si>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</si>
  <si>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</si>
  <si>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</si>
  <si>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</si>
  <si>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</si>
  <si>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</si>
  <si>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</si>
  <si>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</si>
  <si>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</si>
  <si>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</si>
  <si>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</si>
  <si>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</si>
  <si>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</si>
  <si>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</si>
  <si>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</si>
  <si>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</si>
  <si>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</si>
  <si>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</si>
  <si>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</si>
  <si>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</si>
  <si>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</si>
  <si>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</si>
  <si>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</si>
  <si>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</si>
  <si>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</si>
  <si>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</si>
  <si>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</si>
  <si>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</si>
  <si>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</si>
  <si>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</si>
  <si>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</si>
  <si>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</si>
  <si>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</si>
  <si>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</si>
  <si>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</si>
  <si>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</si>
  <si>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</si>
  <si>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</si>
  <si>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</si>
  <si>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</si>
  <si>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</si>
  <si>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</si>
  <si>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</si>
  <si>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</si>
  <si>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</si>
  <si>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</si>
  <si>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</si>
  <si>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</si>
  <si>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</si>
  <si>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</si>
  <si>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</si>
  <si>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</si>
  <si>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</si>
  <si>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</si>
  <si>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</si>
  <si>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</si>
  <si>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</si>
  <si>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</si>
  <si>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</si>
  <si>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</si>
  <si>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</si>
  <si>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</si>
  <si>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</si>
  <si>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</si>
  <si>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</si>
  <si>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</si>
  <si>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</si>
  <si>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</si>
  <si>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</si>
  <si>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</si>
  <si>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</si>
  <si>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</si>
  <si>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</si>
  <si>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</si>
  <si>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</si>
  <si>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</si>
  <si>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</si>
  <si>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</si>
  <si>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</si>
  <si>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</si>
  <si>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</si>
  <si>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</si>
  <si>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</si>
  <si>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</si>
  <si>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</si>
  <si>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</si>
  <si>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</si>
  <si>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</si>
  <si>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</si>
  <si>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</si>
  <si>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</si>
  <si>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</si>
  <si>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</si>
  <si>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</si>
  <si>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</si>
  <si>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</si>
  <si>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</si>
  <si>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</si>
  <si>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</si>
  <si>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</si>
  <si>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</si>
  <si>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</si>
  <si>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</si>
  <si>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</si>
  <si>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</si>
  <si>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</si>
  <si>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</si>
  <si>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</si>
  <si>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</si>
  <si>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</si>
  <si>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</si>
  <si>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</si>
  <si>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</si>
  <si>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</si>
  <si>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</si>
  <si>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</si>
  <si>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</si>
  <si>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</si>
  <si>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</si>
  <si>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</si>
  <si>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</si>
  <si>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</si>
  <si>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</si>
  <si>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</si>
  <si>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</si>
  <si>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</si>
  <si>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</si>
  <si>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</si>
  <si>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</si>
  <si>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</si>
  <si>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</si>
  <si>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</si>
  <si>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</si>
  <si>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</si>
  <si>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</si>
  <si>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</si>
  <si>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</si>
  <si>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</si>
  <si>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</si>
  <si>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</si>
  <si>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</si>
  <si>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</si>
  <si>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</si>
  <si>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</si>
  <si>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</si>
  <si>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</si>
  <si>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</si>
  <si>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</si>
  <si>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</si>
  <si>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</si>
  <si>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</si>
  <si>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</si>
  <si>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</si>
  <si>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</si>
  <si>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</si>
  <si>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</si>
  <si>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</si>
  <si>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</si>
  <si>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</si>
  <si>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</si>
  <si>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</si>
  <si>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</si>
  <si>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</si>
  <si>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</si>
  <si>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</si>
  <si>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</si>
  <si>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</si>
  <si>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</si>
  <si>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</si>
  <si>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</si>
  <si>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</si>
  <si>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</si>
  <si>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</si>
  <si>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</si>
  <si>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</si>
  <si>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</si>
  <si>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</si>
  <si>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</si>
  <si>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</si>
  <si>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</si>
  <si>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</si>
  <si>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</si>
  <si>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</si>
  <si>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</si>
  <si>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</si>
  <si>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</si>
  <si>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</si>
  <si>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</si>
  <si>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</si>
  <si>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</si>
  <si>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</si>
  <si>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</si>
  <si>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</si>
  <si>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</si>
  <si>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</si>
  <si>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</si>
  <si>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</si>
  <si>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</si>
  <si>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</si>
  <si>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</si>
  <si>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</si>
  <si>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</si>
  <si>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</si>
  <si>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</si>
  <si>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</si>
  <si>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</si>
  <si>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</si>
  <si>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</si>
  <si>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</si>
  <si>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</si>
  <si>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</si>
  <si>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</si>
  <si>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</si>
  <si>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</si>
  <si>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</si>
  <si>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</si>
  <si>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</si>
  <si>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</si>
  <si>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</si>
  <si>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</si>
  <si>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</si>
  <si>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</si>
  <si>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</si>
  <si>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</si>
  <si>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</si>
  <si>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</si>
  <si>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</si>
  <si>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</si>
  <si>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</si>
  <si>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</si>
  <si>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</si>
  <si>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</si>
  <si>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</si>
  <si>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</si>
  <si>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</si>
  <si>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</si>
  <si>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</si>
  <si>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</si>
  <si>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</si>
  <si>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</si>
  <si>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</si>
  <si>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</si>
  <si>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</si>
  <si>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</si>
  <si>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</si>
  <si>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</si>
  <si>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</si>
  <si>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</si>
  <si>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</si>
  <si>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</si>
  <si>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</si>
  <si>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</si>
  <si>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</si>
  <si>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</si>
  <si>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</si>
  <si>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</si>
  <si>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</si>
  <si>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</si>
  <si>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</si>
  <si>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</si>
  <si>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</si>
  <si>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</si>
  <si>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</si>
  <si>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</si>
  <si>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</si>
  <si>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</si>
  <si>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</si>
  <si>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</si>
  <si>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</si>
  <si>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</si>
  <si>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</si>
  <si>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</si>
  <si>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</si>
  <si>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</si>
  <si>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</si>
  <si>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</si>
  <si>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</si>
  <si>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</si>
  <si>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</si>
  <si>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</si>
  <si>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</si>
  <si>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</si>
  <si>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</si>
  <si>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</si>
  <si>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</si>
  <si>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</si>
  <si>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</si>
  <si>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</si>
  <si>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</si>
  <si>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</si>
  <si>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</si>
  <si>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</si>
  <si>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</si>
  <si>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</si>
  <si>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</si>
  <si>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</si>
  <si>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</si>
  <si>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</si>
  <si>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</si>
  <si>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</si>
  <si>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</si>
  <si>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</si>
  <si>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</si>
  <si>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</si>
  <si>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</si>
  <si>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</si>
  <si>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</si>
  <si>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</si>
  <si>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</si>
  <si>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</si>
  <si>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</si>
  <si>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</si>
  <si>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</si>
  <si>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</si>
  <si>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</si>
  <si>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</si>
  <si>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</si>
  <si>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</si>
  <si>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</si>
  <si>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</si>
  <si>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</si>
  <si>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</si>
  <si>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</si>
  <si>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</si>
  <si>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</si>
  <si>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</si>
  <si>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</si>
  <si>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</si>
  <si>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</si>
  <si>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</si>
  <si>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</si>
  <si>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</si>
  <si>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</si>
  <si>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</si>
  <si>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</si>
  <si>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</si>
  <si>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</si>
  <si>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</si>
  <si>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</si>
  <si>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</si>
  <si>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</si>
  <si>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</si>
  <si>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</si>
  <si>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</si>
  <si>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</si>
  <si>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</si>
  <si>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</si>
  <si>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</si>
  <si>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</si>
  <si>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</si>
  <si>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</si>
  <si>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</si>
  <si>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</si>
  <si>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</si>
  <si>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</si>
  <si>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</si>
  <si>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</si>
  <si>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</si>
  <si>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</si>
  <si>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</si>
  <si>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</si>
  <si>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</si>
  <si>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</si>
  <si>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</si>
  <si>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</si>
  <si>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</si>
  <si>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</si>
  <si>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</si>
  <si>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</si>
  <si>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</si>
  <si>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</si>
  <si>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</si>
  <si>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</si>
  <si>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</si>
  <si>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</si>
  <si>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</si>
  <si>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</si>
  <si>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</si>
  <si>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</si>
  <si>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</si>
  <si>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</si>
  <si>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</si>
  <si>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</si>
  <si>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</si>
  <si>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</si>
  <si>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</si>
  <si>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</si>
  <si>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</si>
  <si>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</si>
  <si>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</si>
  <si>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</si>
  <si>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</si>
  <si>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</si>
  <si>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</si>
  <si>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</si>
  <si>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</si>
  <si>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</si>
  <si>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</si>
  <si>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</si>
  <si>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</si>
  <si>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</si>
  <si>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</si>
  <si>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</si>
  <si>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</si>
  <si>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</si>
  <si>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</si>
  <si>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</si>
  <si>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</si>
  <si>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</si>
  <si>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</si>
  <si>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</si>
  <si>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</si>
  <si>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</si>
  <si>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</si>
  <si>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</si>
  <si>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</si>
  <si>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</si>
  <si>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</si>
  <si>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</si>
  <si>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</si>
  <si>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</si>
  <si>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</si>
  <si>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</si>
  <si>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</si>
  <si>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</si>
  <si>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</si>
  <si>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</si>
  <si>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</si>
  <si>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</si>
  <si>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</si>
  <si>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</si>
  <si>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</si>
  <si>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</si>
  <si>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</si>
  <si>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</si>
  <si>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</si>
  <si>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</si>
  <si>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</si>
  <si>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</si>
  <si>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</si>
  <si>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</si>
  <si>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</si>
  <si>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</si>
  <si>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</si>
  <si>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</si>
  <si>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</si>
  <si>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</si>
  <si>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</si>
  <si>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</si>
  <si>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</si>
  <si>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</si>
  <si>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</si>
  <si>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</si>
  <si>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</si>
  <si>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</si>
  <si>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</si>
  <si>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</si>
  <si>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</si>
  <si>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</si>
  <si>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</si>
  <si>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</si>
  <si>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</si>
  <si>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</si>
  <si>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</si>
  <si>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</si>
  <si>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</si>
  <si>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</si>
  <si>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</si>
  <si>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</si>
  <si>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</si>
  <si>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</si>
  <si>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</si>
  <si>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</si>
  <si>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</si>
  <si>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</si>
  <si>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</si>
  <si>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</si>
  <si>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</si>
  <si>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</si>
  <si>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</si>
  <si>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</si>
  <si>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</si>
  <si>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</si>
  <si>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</si>
  <si>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</si>
  <si>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</si>
  <si>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</si>
  <si>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</si>
  <si>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</si>
  <si>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</si>
  <si>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</si>
  <si>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</si>
  <si>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</si>
  <si>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</si>
  <si>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</si>
  <si>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</si>
  <si>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</si>
  <si>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</si>
  <si>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</si>
  <si>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</si>
  <si>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</si>
  <si>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</si>
  <si>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</si>
  <si>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</si>
  <si>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</si>
  <si>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</si>
  <si>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</si>
  <si>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</si>
  <si>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</si>
  <si>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</si>
  <si>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</si>
  <si>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</si>
  <si>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</si>
  <si>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</si>
  <si>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</si>
  <si>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</si>
  <si>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</si>
  <si>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</si>
  <si>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</si>
  <si>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</si>
  <si>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</si>
  <si>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</si>
  <si>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</si>
  <si>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</si>
  <si>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</si>
  <si>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</si>
  <si>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</si>
  <si>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</si>
  <si>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</si>
  <si>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</si>
  <si>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</si>
  <si>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</si>
  <si>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</si>
  <si>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</si>
  <si>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</si>
  <si>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</si>
  <si>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</si>
  <si>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</si>
  <si>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</si>
  <si>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</si>
  <si>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</si>
  <si>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</si>
  <si>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</si>
  <si>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</si>
  <si>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</si>
  <si>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</si>
  <si>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</si>
  <si>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</si>
  <si>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</si>
  <si>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</si>
  <si>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</si>
  <si>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</si>
  <si>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</si>
  <si>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</si>
  <si>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</si>
  <si>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</si>
  <si>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</si>
  <si>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</si>
  <si>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</si>
  <si>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</si>
  <si>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</si>
  <si>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</si>
  <si>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</si>
  <si>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</si>
  <si>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</si>
  <si>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</si>
  <si>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</si>
  <si>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</si>
  <si>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</si>
  <si>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</si>
  <si>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</si>
  <si>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</si>
  <si>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</si>
  <si>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</si>
  <si>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</si>
  <si>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</si>
  <si>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</si>
  <si>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</si>
  <si>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</si>
  <si>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</si>
  <si>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</si>
  <si>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</si>
  <si>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</si>
  <si>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</si>
  <si>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</si>
  <si>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</si>
  <si>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</si>
  <si>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</si>
  <si>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</si>
  <si>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</si>
  <si>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</si>
  <si>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</si>
  <si>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</si>
  <si>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</si>
  <si>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</si>
  <si>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</si>
  <si>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</si>
  <si>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</si>
  <si>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</si>
  <si>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</si>
  <si>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</si>
  <si>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</si>
  <si>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</si>
  <si>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</si>
  <si>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</si>
  <si>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</si>
  <si>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</si>
  <si>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</si>
  <si>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</si>
  <si>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</si>
  <si>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</si>
  <si>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</si>
  <si>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</si>
  <si>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</si>
  <si>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</si>
  <si>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</si>
  <si>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</si>
  <si>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</si>
  <si>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</si>
  <si>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</si>
  <si>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</si>
  <si>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</si>
  <si>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</si>
  <si>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</si>
  <si>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</si>
  <si>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</si>
  <si>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</si>
  <si>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</si>
  <si>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</si>
  <si>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</si>
  <si>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</si>
  <si>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</si>
  <si>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</si>
  <si>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</si>
  <si>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</si>
  <si>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</si>
  <si>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</si>
  <si>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</si>
  <si>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</si>
  <si>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</si>
  <si>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</si>
  <si>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</si>
  <si>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</si>
  <si>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</si>
  <si>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</si>
  <si>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</si>
  <si>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</si>
  <si>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</si>
  <si>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</si>
  <si>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</si>
  <si>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</si>
  <si>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</si>
  <si>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</si>
  <si>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</si>
  <si>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</si>
  <si>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</si>
  <si>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</si>
  <si>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</si>
  <si>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</si>
  <si>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</si>
  <si>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</si>
  <si>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</si>
  <si>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</si>
  <si>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</si>
  <si>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</si>
  <si>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</si>
  <si>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</si>
  <si>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</si>
  <si>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</si>
  <si>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</si>
  <si>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</si>
  <si>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</si>
  <si>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</si>
  <si>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</si>
  <si>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</si>
  <si>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</si>
  <si>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</si>
  <si>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</si>
  <si>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</si>
  <si>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</si>
  <si>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</si>
  <si>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</si>
  <si>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</si>
  <si>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</si>
  <si>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</si>
  <si>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</si>
  <si>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</si>
  <si>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</si>
  <si>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</si>
  <si>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</si>
  <si>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</si>
  <si>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</si>
  <si>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</si>
  <si>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</si>
  <si>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</si>
  <si>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</si>
  <si>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</si>
  <si>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</si>
  <si>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</si>
  <si>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</si>
  <si>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</si>
  <si>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</si>
  <si>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</si>
  <si>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</si>
  <si>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</si>
  <si>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</si>
  <si>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</si>
  <si>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</si>
  <si>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</si>
  <si>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</si>
  <si>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</si>
  <si>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</si>
  <si>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</si>
  <si>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</si>
  <si>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</si>
  <si>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</si>
  <si>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</si>
  <si>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</si>
  <si>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</si>
  <si>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</si>
  <si>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</si>
  <si>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</si>
  <si>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</si>
  <si>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</si>
  <si>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</si>
  <si>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</si>
  <si>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</si>
  <si>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</si>
  <si>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</si>
  <si>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</si>
  <si>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</si>
  <si>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</si>
  <si>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</si>
  <si>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</si>
  <si>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</si>
  <si>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</si>
  <si>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</si>
  <si>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</si>
  <si>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</si>
  <si>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</si>
  <si>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</si>
  <si>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</si>
  <si>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</si>
  <si>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</si>
  <si>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</si>
  <si>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</si>
  <si>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</si>
  <si>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</si>
  <si>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</si>
  <si>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</si>
  <si>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</si>
  <si>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</si>
  <si>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</si>
  <si>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</si>
  <si>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</si>
  <si>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</si>
  <si>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</si>
  <si>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</si>
  <si>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</si>
  <si>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</si>
  <si>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</si>
  <si>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</si>
  <si>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</si>
  <si>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</si>
  <si>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</si>
  <si>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</si>
  <si>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</si>
  <si>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</si>
  <si>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</si>
  <si>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</si>
  <si>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</si>
  <si>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</si>
  <si>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</si>
  <si>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</si>
  <si>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</si>
  <si>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</si>
  <si>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</si>
  <si>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</si>
  <si>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</si>
  <si>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</si>
  <si>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</si>
  <si>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</si>
  <si>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</si>
  <si>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</si>
  <si>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</si>
  <si>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</si>
  <si>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</si>
  <si>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</si>
  <si>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</si>
  <si>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</si>
  <si>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</si>
  <si>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</si>
  <si>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</si>
  <si>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</si>
  <si>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</si>
  <si>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</si>
  <si>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</si>
  <si>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</si>
  <si>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</si>
  <si>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</si>
  <si>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</si>
  <si>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</si>
  <si>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</si>
  <si>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</si>
  <si>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</si>
  <si>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</si>
  <si>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</si>
  <si>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</si>
  <si>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</si>
  <si>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</si>
  <si>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</si>
  <si>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</si>
  <si>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</si>
  <si>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</si>
  <si>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</si>
  <si>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</si>
  <si>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</si>
  <si>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</si>
  <si>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</si>
  <si>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</si>
  <si>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</si>
  <si>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</si>
  <si>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</si>
  <si>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</si>
  <si>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</si>
  <si>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</si>
  <si>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</si>
  <si>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</si>
  <si>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</si>
  <si>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</si>
  <si>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</si>
  <si>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</si>
  <si>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</si>
  <si>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</si>
  <si>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</si>
  <si>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</si>
  <si>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</si>
  <si>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</si>
  <si>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</si>
  <si>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</si>
  <si>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</si>
  <si>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</si>
  <si>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</si>
  <si>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</si>
  <si>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</si>
  <si>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</si>
  <si>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</si>
  <si>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</si>
  <si>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</si>
  <si>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</si>
  <si>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</si>
  <si>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</si>
  <si>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</si>
  <si>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</si>
  <si>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</si>
  <si>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</si>
  <si>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</si>
  <si>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</si>
  <si>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</si>
  <si>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</si>
  <si>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</si>
  <si>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</si>
  <si>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</si>
  <si>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</si>
  <si>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</si>
  <si>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</si>
  <si>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</si>
  <si>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</si>
  <si>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</si>
  <si>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</si>
  <si>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</si>
  <si>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</si>
  <si>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</si>
  <si>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</si>
  <si>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</si>
  <si>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</si>
  <si>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</si>
  <si>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</si>
  <si>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</si>
  <si>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</si>
  <si>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</si>
  <si>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</si>
  <si>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</si>
  <si>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</si>
  <si>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</si>
  <si>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</si>
  <si>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</si>
  <si>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</si>
  <si>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</si>
  <si>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</si>
  <si>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</si>
  <si>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</si>
  <si>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</si>
  <si>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</si>
  <si>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</si>
  <si>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</si>
  <si>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</si>
  <si>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</si>
  <si>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</si>
  <si>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</si>
  <si>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</si>
  <si>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</si>
  <si>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</si>
  <si>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</si>
  <si>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</si>
  <si>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</si>
  <si>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</si>
  <si>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</si>
  <si>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</si>
  <si>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</si>
  <si>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</si>
  <si>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</si>
  <si>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</si>
  <si>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</si>
  <si>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</si>
  <si>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</si>
  <si>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</si>
  <si>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</si>
  <si>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</si>
  <si>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</si>
  <si>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</si>
  <si>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</si>
  <si>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</si>
  <si>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</si>
  <si>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</si>
  <si>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</si>
  <si>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</si>
  <si>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</si>
  <si>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</si>
  <si>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</si>
  <si>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</si>
  <si>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</si>
  <si>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</si>
  <si>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</si>
  <si>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</si>
  <si>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</si>
  <si>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</si>
  <si>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</si>
  <si>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</si>
  <si>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</si>
  <si>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</si>
  <si>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</si>
  <si>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</si>
  <si>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</si>
  <si>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</si>
  <si>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</si>
  <si>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</si>
  <si>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</si>
  <si>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</si>
  <si>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</si>
  <si>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</si>
  <si>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</si>
  <si>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</si>
  <si>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</si>
  <si>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</si>
  <si>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</si>
  <si>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</si>
  <si>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</si>
  <si>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</si>
  <si>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</si>
  <si>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</si>
  <si>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</si>
  <si>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</si>
  <si>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</si>
  <si>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</si>
  <si>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</si>
  <si>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</si>
  <si>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</si>
  <si>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</si>
  <si>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</si>
  <si>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</si>
  <si>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</si>
  <si>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</si>
  <si>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</si>
  <si>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</si>
  <si>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</si>
  <si>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</si>
  <si>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</si>
  <si>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</si>
  <si>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</si>
  <si>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</si>
  <si>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</si>
  <si>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</si>
  <si>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</si>
  <si>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</si>
  <si>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</si>
  <si>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</si>
  <si>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</si>
  <si>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</si>
  <si>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</si>
  <si>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</si>
  <si>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</si>
  <si>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</si>
  <si>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</si>
  <si>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</si>
  <si>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</si>
  <si>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</si>
  <si>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</si>
  <si>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</si>
  <si>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</si>
  <si>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</si>
  <si>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</si>
  <si>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</si>
  <si>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</si>
  <si>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</si>
  <si>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</si>
  <si>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</si>
  <si>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</si>
  <si>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</si>
  <si>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</si>
  <si>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</si>
  <si>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</si>
  <si>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</si>
  <si>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</si>
  <si>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</si>
  <si>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</si>
  <si>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</si>
  <si>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</si>
  <si>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</si>
  <si>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</si>
  <si>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</si>
  <si>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</si>
  <si>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</si>
  <si>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</si>
  <si>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</si>
  <si>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</si>
  <si>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</si>
  <si>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</si>
  <si>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</si>
  <si>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</si>
  <si>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</si>
  <si>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</si>
  <si>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</si>
  <si>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</si>
  <si>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</si>
  <si>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</si>
  <si>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</si>
  <si>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</si>
  <si>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</si>
  <si>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</si>
  <si>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</si>
  <si>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</si>
  <si>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</si>
  <si>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</si>
  <si>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</si>
  <si>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</si>
  <si>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</si>
  <si>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</si>
  <si>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</si>
  <si>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</si>
  <si>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</si>
  <si>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</si>
  <si>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</si>
  <si>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</si>
  <si>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</si>
  <si>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</si>
  <si>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</si>
  <si>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</si>
  <si>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</si>
  <si>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</si>
  <si>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</si>
  <si>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</si>
  <si>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</si>
  <si>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</si>
  <si>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</si>
  <si>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</si>
  <si>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</si>
  <si>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</si>
  <si>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</si>
  <si>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</si>
  <si>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</si>
  <si>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</si>
  <si>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</si>
  <si>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</si>
  <si>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</si>
  <si>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</si>
  <si>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</si>
  <si>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</si>
  <si>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</si>
  <si>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</si>
  <si>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</si>
  <si>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</si>
  <si>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</si>
  <si>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</si>
  <si>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</si>
  <si>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</si>
  <si>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</si>
  <si>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</si>
  <si>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</si>
  <si>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</si>
  <si>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</si>
  <si>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</si>
  <si>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</si>
  <si>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</si>
  <si>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</si>
  <si>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</si>
  <si>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</si>
  <si>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</si>
  <si>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</si>
  <si>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</si>
  <si>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</si>
  <si>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</si>
  <si>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</si>
  <si>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</si>
  <si>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</si>
  <si>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</si>
  <si>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</si>
  <si>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</si>
  <si>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</si>
  <si>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</si>
  <si>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</si>
  <si>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</si>
  <si>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</si>
  <si>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</si>
  <si>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</si>
  <si>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</si>
  <si>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</si>
  <si>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</si>
  <si>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</si>
  <si>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</si>
  <si>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</si>
  <si>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</si>
  <si>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</si>
  <si>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</si>
  <si>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</si>
  <si>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</si>
  <si>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</si>
  <si>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</si>
  <si>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</si>
  <si>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</si>
  <si>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</si>
  <si>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</si>
  <si>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</si>
  <si>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</si>
  <si>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</si>
  <si>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</si>
  <si>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</si>
  <si>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</si>
  <si>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</si>
  <si>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</si>
  <si>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</si>
  <si>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</si>
  <si>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</si>
  <si>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</si>
  <si>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</si>
  <si>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</si>
  <si>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</si>
  <si>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</si>
  <si>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</si>
  <si>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</si>
  <si>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</si>
  <si>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</si>
  <si>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</si>
  <si>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</si>
  <si>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</si>
  <si>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</si>
  <si>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</si>
  <si>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</si>
  <si>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</si>
  <si>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</si>
  <si>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</si>
  <si>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</si>
  <si>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</si>
  <si>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</si>
  <si>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</si>
  <si>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</si>
  <si>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</si>
  <si>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</si>
  <si>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</si>
  <si>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</si>
  <si>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</si>
  <si>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</si>
  <si>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</si>
  <si>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</si>
  <si>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</si>
  <si>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</si>
  <si>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</si>
  <si>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</si>
  <si>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</si>
  <si>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</si>
  <si>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</si>
  <si>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</si>
  <si>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</si>
  <si>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</si>
  <si>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</si>
  <si>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</si>
  <si>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</si>
  <si>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</si>
  <si>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</si>
  <si>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</si>
  <si>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</si>
  <si>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</si>
  <si>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</si>
  <si>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</si>
  <si>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</si>
  <si>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</si>
  <si>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</si>
  <si>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</si>
  <si>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</si>
  <si>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</si>
  <si>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</si>
  <si>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</si>
  <si>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</si>
  <si>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</si>
  <si>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</si>
  <si>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</si>
  <si>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</si>
  <si>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</si>
  <si>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</si>
  <si>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</si>
  <si>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</si>
  <si>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</si>
  <si>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</si>
  <si>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</si>
  <si>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</si>
  <si>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</si>
  <si>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</si>
  <si>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</si>
  <si>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</si>
  <si>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</si>
  <si>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</si>
  <si>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</si>
  <si>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</si>
  <si>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</si>
  <si>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</si>
  <si>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</si>
  <si>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</si>
  <si>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</si>
  <si>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</si>
  <si>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</si>
  <si>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</si>
  <si>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</si>
  <si>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</si>
  <si>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</si>
  <si>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</si>
  <si>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</si>
  <si>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</si>
  <si>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</si>
  <si>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</si>
  <si>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</si>
  <si>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</si>
  <si>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</si>
  <si>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</si>
  <si>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</si>
  <si>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</si>
  <si>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</si>
  <si>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</si>
  <si>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</si>
  <si>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</si>
  <si>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</si>
  <si>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</si>
  <si>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</si>
  <si>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</si>
  <si>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</si>
  <si>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</si>
  <si>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</si>
  <si>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</si>
  <si>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</si>
  <si>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</si>
  <si>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</si>
  <si>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</si>
  <si>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</si>
  <si>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</si>
  <si>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</si>
  <si>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</si>
  <si>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</si>
  <si>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</si>
  <si>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</si>
  <si>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</si>
  <si>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</si>
  <si>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</si>
  <si>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</si>
  <si>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</si>
  <si>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</si>
  <si>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</si>
  <si>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</si>
  <si>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</si>
  <si>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</si>
  <si>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</si>
  <si>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</si>
  <si>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</si>
  <si>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</si>
  <si>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</si>
  <si>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</si>
  <si>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</si>
  <si>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</si>
  <si>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</si>
  <si>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</si>
  <si>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</si>
  <si>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</si>
  <si>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</si>
  <si>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</si>
  <si>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</si>
  <si>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</si>
  <si>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</si>
  <si>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</si>
  <si>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</si>
  <si>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</si>
  <si>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</si>
  <si>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</si>
  <si>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</si>
  <si>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</si>
  <si>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</si>
  <si>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</si>
  <si>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</si>
  <si>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</si>
  <si>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</si>
  <si>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</si>
  <si>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</si>
  <si>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</si>
  <si>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</si>
  <si>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</si>
  <si>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</si>
  <si>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</si>
  <si>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</si>
  <si>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</si>
  <si>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</si>
  <si>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</si>
  <si>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</si>
  <si>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</si>
  <si>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</si>
  <si>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</si>
  <si>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</si>
  <si>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</si>
  <si>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</si>
  <si>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</si>
  <si>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</si>
  <si>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</si>
  <si>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</si>
  <si>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</si>
  <si>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</si>
  <si>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</si>
  <si>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</si>
  <si>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</si>
  <si>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</si>
  <si>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</si>
  <si>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</si>
  <si>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</si>
  <si>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</si>
  <si>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</si>
  <si>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</si>
  <si>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</si>
  <si>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</si>
  <si>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</si>
  <si>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</si>
  <si>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</si>
  <si>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</si>
  <si>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</si>
  <si>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</si>
  <si>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</si>
  <si>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</si>
  <si>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</si>
  <si>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</si>
  <si>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</si>
  <si>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</si>
  <si>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</si>
  <si>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</si>
  <si>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</si>
  <si>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</si>
  <si>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</si>
  <si>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</si>
  <si>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</si>
  <si>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</si>
  <si>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</si>
  <si>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</si>
  <si>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</si>
  <si>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</si>
  <si>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</si>
  <si>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</si>
  <si>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</si>
  <si>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</si>
  <si>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</si>
  <si>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</si>
  <si>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</si>
  <si>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</si>
  <si>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</si>
  <si>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</si>
  <si>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</si>
  <si>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</si>
  <si>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</si>
  <si>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</si>
  <si>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</si>
  <si>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</si>
  <si>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</si>
  <si>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</si>
  <si>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</si>
  <si>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</si>
  <si>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</si>
  <si>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</si>
  <si>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</si>
  <si>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</si>
  <si>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</si>
  <si>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</si>
  <si>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</si>
  <si>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</si>
  <si>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</si>
  <si>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</si>
  <si>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</si>
  <si>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</si>
  <si>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</si>
  <si>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</si>
  <si>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</si>
  <si>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</si>
  <si>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</si>
  <si>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</si>
  <si>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</si>
  <si>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</si>
  <si>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</si>
  <si>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</si>
  <si>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</si>
  <si>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</si>
  <si>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</si>
  <si>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</si>
  <si>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</si>
  <si>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</si>
  <si>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</si>
  <si>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</si>
  <si>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</si>
  <si>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</si>
  <si>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</si>
  <si>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</si>
  <si>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</si>
  <si>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</si>
  <si>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</si>
  <si>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</si>
  <si>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</si>
  <si>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</si>
  <si>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</si>
  <si>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</si>
  <si>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</si>
  <si>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</si>
  <si>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</si>
  <si>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</si>
  <si>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</si>
  <si>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</si>
  <si>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</si>
  <si>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</si>
  <si>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</si>
  <si>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</si>
  <si>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</si>
  <si>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</si>
  <si>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</si>
  <si>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</si>
  <si>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</si>
  <si>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</si>
  <si>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</si>
  <si>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</si>
  <si>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</si>
  <si>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</si>
  <si>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</si>
  <si>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</si>
  <si>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</si>
  <si>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</si>
  <si>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</si>
  <si>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</si>
  <si>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</si>
  <si>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</si>
  <si>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</si>
  <si>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</si>
  <si>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</si>
  <si>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</si>
  <si>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</si>
  <si>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</si>
  <si>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</si>
  <si>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</si>
  <si>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</si>
  <si>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</si>
  <si>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</si>
  <si>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</si>
  <si>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</si>
  <si>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</si>
  <si>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</si>
  <si>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</si>
  <si>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</si>
  <si>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</si>
  <si>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</si>
  <si>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</si>
  <si>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</si>
  <si>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</si>
  <si>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</si>
  <si>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</si>
  <si>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</si>
  <si>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</si>
  <si>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</si>
  <si>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</si>
  <si>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</si>
  <si>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</si>
  <si>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</si>
  <si>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</si>
  <si>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</si>
  <si>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</si>
  <si>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</si>
  <si>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</si>
  <si>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</si>
  <si>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</si>
  <si>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</si>
  <si>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</si>
  <si>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</si>
  <si>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</si>
  <si>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</si>
  <si>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</si>
  <si>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</si>
  <si>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</si>
  <si>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</si>
  <si>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</si>
  <si>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</si>
  <si>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</si>
  <si>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</si>
  <si>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</si>
  <si>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</si>
  <si>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</si>
  <si>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</si>
  <si>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</si>
  <si>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</si>
  <si>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</si>
  <si>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</si>
  <si>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</si>
  <si>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</si>
  <si>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</si>
  <si>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</si>
  <si>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</si>
  <si>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</si>
  <si>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</si>
  <si>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</si>
  <si>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</si>
  <si>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</si>
  <si>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</si>
  <si>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</si>
  <si>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</si>
  <si>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</si>
  <si>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</si>
  <si>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</si>
  <si>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</si>
  <si>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</si>
  <si>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</si>
  <si>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</si>
  <si>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</si>
  <si>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</si>
  <si>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</si>
  <si>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</si>
  <si>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</si>
  <si>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</si>
  <si>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</si>
  <si>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</si>
  <si>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</si>
  <si>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</si>
  <si>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</si>
  <si>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</si>
  <si>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</si>
  <si>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</si>
  <si>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</si>
  <si>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</si>
  <si>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</si>
  <si>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</si>
  <si>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</si>
  <si>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</si>
  <si>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</si>
  <si>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</si>
  <si>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</si>
  <si>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</si>
  <si>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</si>
  <si>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</si>
  <si>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</si>
  <si>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</si>
  <si>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</si>
  <si>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</si>
  <si>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</si>
  <si>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</si>
  <si>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</si>
  <si>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</si>
  <si>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</si>
  <si>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</si>
  <si>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</si>
  <si>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</si>
  <si>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</si>
  <si>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</si>
  <si>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</si>
  <si>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</si>
  <si>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</si>
  <si>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</si>
  <si>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</si>
  <si>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</si>
  <si>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</si>
  <si>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</si>
  <si>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</si>
  <si>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</si>
  <si>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</si>
  <si>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</si>
  <si>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</si>
  <si>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</si>
  <si>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</si>
  <si>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</si>
  <si>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</si>
  <si>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</si>
  <si>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</si>
  <si>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</si>
  <si>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</si>
  <si>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</si>
  <si>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</si>
  <si>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</si>
  <si>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</si>
  <si>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</si>
  <si>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</si>
  <si>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</si>
  <si>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</si>
  <si>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</si>
  <si>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</si>
  <si>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</si>
  <si>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</si>
  <si>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</si>
  <si>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</si>
  <si>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</si>
  <si>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</si>
  <si>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</si>
  <si>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</si>
  <si>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</si>
  <si>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</si>
  <si>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</si>
  <si>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</si>
  <si>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</si>
  <si>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</si>
  <si>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</si>
  <si>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</si>
  <si>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</si>
  <si>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</si>
  <si>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</si>
  <si>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</si>
  <si>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</si>
  <si>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</si>
  <si>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</si>
  <si>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</si>
  <si>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</si>
  <si>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</si>
  <si>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</si>
  <si>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</si>
  <si>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</si>
  <si>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</si>
  <si>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</si>
  <si>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</si>
  <si>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</si>
  <si>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</si>
  <si>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</si>
  <si>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</si>
  <si>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</si>
  <si>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</si>
  <si>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</si>
  <si>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</si>
  <si>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</si>
  <si>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</si>
  <si>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</si>
  <si>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</si>
  <si>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</si>
  <si>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</si>
  <si>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</si>
  <si>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</si>
  <si>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</si>
  <si>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</si>
  <si>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</si>
  <si>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</si>
  <si>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</si>
  <si>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</si>
  <si>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</si>
  <si>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</si>
  <si>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</si>
  <si>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</si>
  <si>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</si>
  <si>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</si>
  <si>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</si>
  <si>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</si>
  <si>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</si>
  <si>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</si>
  <si>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</si>
  <si>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</si>
  <si>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</si>
  <si>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</si>
  <si>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</si>
  <si>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</si>
  <si>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</si>
  <si>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</si>
  <si>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</si>
  <si>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</si>
  <si>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</si>
  <si>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</si>
  <si>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</si>
  <si>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</si>
  <si>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</si>
  <si>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</si>
  <si>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</si>
  <si>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</si>
  <si>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</si>
  <si>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</si>
  <si>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</si>
  <si>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</si>
  <si>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</si>
  <si>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</si>
  <si>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</si>
  <si>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</si>
  <si>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</si>
  <si>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</si>
  <si>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</si>
  <si>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</si>
  <si>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</si>
  <si>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</si>
  <si>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</si>
  <si>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</si>
  <si>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</si>
  <si>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</si>
  <si>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</si>
  <si>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</si>
  <si>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</si>
  <si>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</si>
  <si>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</si>
  <si>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</si>
  <si>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</si>
  <si>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</si>
  <si>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</si>
  <si>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</si>
  <si>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</si>
  <si>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</si>
  <si>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</si>
  <si>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</si>
  <si>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</si>
  <si>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</si>
  <si>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</si>
  <si>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</si>
  <si>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</si>
  <si>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</si>
  <si>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</si>
  <si>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</si>
  <si>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</si>
  <si>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</si>
  <si>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</si>
  <si>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</si>
  <si>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</si>
  <si>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</si>
  <si>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</si>
  <si>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</si>
  <si>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</si>
  <si>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</si>
  <si>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</si>
  <si>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</si>
  <si>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</si>
  <si>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</si>
  <si>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</si>
  <si>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</si>
  <si>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</si>
  <si>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</si>
  <si>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</si>
  <si>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</si>
  <si>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</si>
  <si>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</si>
  <si>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</si>
  <si>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</si>
  <si>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</si>
  <si>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</si>
  <si>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</si>
  <si>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</si>
  <si>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</si>
  <si>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</si>
  <si>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</si>
  <si>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</si>
  <si>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</si>
  <si>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</si>
  <si>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</si>
  <si>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</si>
  <si>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</si>
  <si>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</si>
  <si>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</si>
  <si>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</si>
  <si>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</si>
  <si>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</si>
  <si>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</si>
  <si>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</si>
  <si>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</si>
  <si>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</si>
  <si>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</si>
  <si>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</si>
  <si>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</si>
  <si>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</si>
  <si>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</si>
  <si>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</si>
  <si>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</si>
  <si>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</si>
  <si>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</si>
  <si>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</si>
  <si>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</si>
  <si>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</si>
  <si>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</si>
  <si>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</si>
  <si>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</si>
  <si>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</si>
  <si>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</si>
  <si>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</si>
  <si>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</si>
  <si>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</si>
  <si>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</si>
  <si>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</si>
  <si>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</si>
  <si>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</si>
  <si>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</si>
  <si>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</si>
  <si>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</si>
  <si>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</si>
  <si>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</si>
  <si>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</si>
  <si>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</si>
  <si>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</si>
  <si>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</si>
  <si>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</si>
  <si>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</si>
  <si>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</si>
  <si>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</si>
  <si>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</si>
  <si>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</si>
  <si>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</si>
  <si>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</si>
  <si>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</si>
  <si>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</si>
  <si>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</si>
  <si>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</si>
  <si>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</si>
  <si>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</si>
  <si>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</si>
  <si>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</si>
  <si>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</si>
  <si>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</si>
  <si>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</si>
  <si>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</si>
  <si>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</si>
  <si>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</si>
  <si>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</si>
  <si>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</si>
  <si>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</si>
  <si>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</si>
  <si>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</si>
  <si>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</si>
  <si>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</si>
  <si>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</si>
  <si>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</si>
  <si>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</si>
  <si>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</si>
  <si>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</si>
  <si>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</si>
  <si>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</si>
  <si>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</si>
  <si>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</si>
  <si>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</si>
  <si>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</si>
  <si>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</si>
  <si>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</si>
  <si>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</si>
  <si>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</si>
  <si>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</si>
  <si>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</si>
  <si>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</si>
  <si>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</si>
  <si>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</si>
  <si>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</si>
  <si>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</si>
  <si>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</si>
  <si>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</si>
  <si>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</si>
  <si>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</si>
  <si>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</si>
  <si>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</si>
  <si>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</si>
  <si>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</si>
  <si>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</si>
  <si>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</si>
  <si>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</si>
  <si>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</si>
  <si>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</si>
  <si>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</si>
  <si>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</si>
  <si>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</si>
  <si>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</si>
  <si>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</si>
  <si>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</si>
  <si>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</si>
  <si>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</si>
  <si>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</si>
  <si>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</si>
  <si>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</si>
  <si>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</si>
  <si>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</si>
  <si>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</si>
  <si>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</si>
  <si>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</si>
  <si>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</si>
  <si>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</si>
  <si>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</si>
  <si>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</si>
  <si>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</si>
  <si>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</si>
  <si>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</si>
  <si>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</si>
  <si>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</si>
  <si>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</si>
  <si>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</si>
  <si>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</si>
  <si>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</si>
  <si>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</si>
  <si>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</si>
  <si>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</si>
  <si>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</si>
  <si>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</si>
  <si>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</si>
  <si>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</si>
  <si>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</si>
  <si>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</si>
  <si>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</si>
  <si>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</si>
  <si>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</si>
  <si>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</si>
  <si>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</si>
  <si>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</si>
  <si>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</si>
  <si>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</si>
  <si>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</si>
  <si>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</si>
  <si>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</si>
  <si>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</si>
  <si>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</si>
  <si>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</si>
  <si>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</si>
  <si>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</si>
  <si>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</si>
  <si>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</si>
  <si>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</si>
  <si>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</si>
  <si>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</si>
  <si>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</si>
  <si>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</si>
  <si>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</si>
  <si>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</si>
  <si>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</si>
  <si>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</si>
  <si>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</si>
  <si>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</si>
  <si>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</si>
  <si>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</si>
  <si>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</si>
  <si>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</si>
  <si>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</si>
  <si>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</si>
  <si>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</si>
  <si>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</si>
  <si>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</si>
  <si>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</si>
  <si>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</si>
  <si>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</si>
  <si>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</si>
  <si>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</si>
  <si>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</si>
  <si>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</si>
  <si>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</si>
  <si>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</si>
  <si>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</si>
  <si>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</si>
  <si>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</si>
  <si>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</si>
  <si>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</si>
  <si>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</si>
  <si>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</si>
  <si>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</si>
  <si>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</si>
  <si>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</si>
  <si>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</si>
  <si>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</si>
  <si>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</si>
  <si>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</si>
  <si>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</si>
  <si>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</si>
  <si>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</si>
  <si>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</si>
  <si>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</si>
  <si>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</si>
  <si>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</si>
  <si>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</si>
  <si>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</si>
  <si>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</si>
  <si>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</si>
  <si>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</si>
  <si>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</si>
  <si>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</si>
  <si>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</si>
  <si>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</si>
  <si>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</si>
  <si>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</si>
  <si>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</si>
  <si>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</si>
  <si>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</si>
  <si>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</si>
  <si>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</si>
  <si>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</si>
  <si>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</si>
  <si>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</si>
  <si>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</si>
  <si>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</si>
  <si>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</si>
  <si>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</si>
  <si>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</si>
  <si>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</si>
  <si>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</si>
  <si>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</si>
  <si>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</si>
  <si>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</si>
  <si>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</si>
  <si>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</si>
  <si>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</si>
  <si>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</si>
  <si>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</si>
  <si>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</si>
  <si>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</si>
  <si>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</si>
  <si>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</si>
  <si>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</si>
  <si>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</si>
  <si>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</si>
  <si>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</si>
  <si>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</si>
  <si>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</si>
  <si>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</si>
  <si>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</si>
  <si>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</si>
  <si>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</si>
  <si>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</si>
  <si>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</si>
  <si>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</si>
  <si>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</si>
  <si>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</si>
  <si>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</si>
  <si>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</si>
  <si>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</si>
  <si>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</si>
  <si>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</si>
  <si>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</si>
  <si>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</si>
  <si>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</si>
  <si>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</si>
  <si>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</si>
  <si>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</si>
  <si>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</si>
  <si>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</si>
  <si>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</si>
  <si>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</si>
  <si>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</si>
  <si>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</si>
  <si>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</si>
  <si>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</si>
  <si>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</si>
  <si>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</si>
  <si>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</si>
  <si>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</si>
  <si>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</si>
  <si>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</si>
  <si>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</si>
  <si>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</si>
  <si>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</si>
  <si>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</si>
  <si>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</si>
  <si>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</si>
  <si>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</si>
  <si>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</si>
  <si>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</si>
  <si>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</si>
  <si>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</si>
  <si>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</si>
  <si>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</si>
  <si>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</si>
  <si>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</si>
  <si>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</si>
  <si>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</si>
  <si>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</si>
  <si>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</si>
  <si>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</si>
  <si>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</si>
  <si>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</si>
  <si>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</si>
  <si>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</si>
  <si>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</si>
  <si>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</si>
  <si>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</si>
  <si>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</si>
  <si>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</si>
  <si>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</si>
  <si>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</si>
  <si>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</si>
  <si>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</si>
  <si>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</si>
  <si>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</si>
  <si>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</si>
  <si>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</si>
  <si>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</si>
  <si>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</si>
  <si>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</si>
  <si>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</si>
  <si>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</si>
  <si>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</si>
  <si>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</si>
  <si>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</si>
  <si>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</si>
  <si>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</si>
  <si>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</si>
  <si>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</si>
  <si>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</si>
  <si>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</si>
  <si>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</si>
  <si>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</si>
  <si>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</si>
  <si>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</si>
  <si>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</si>
  <si>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</si>
  <si>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</si>
  <si>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</si>
  <si>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</si>
  <si>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</si>
  <si>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</si>
  <si>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</si>
  <si>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</si>
  <si>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</si>
  <si>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</si>
  <si>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</si>
  <si>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</si>
  <si>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</si>
  <si>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</si>
  <si>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</si>
  <si>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</si>
  <si>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</si>
  <si>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</si>
  <si>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</si>
  <si>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</si>
  <si>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</si>
  <si>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</si>
  <si>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</si>
  <si>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</si>
  <si>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</si>
  <si>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</si>
  <si>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</si>
  <si>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</si>
  <si>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</si>
  <si>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</si>
  <si>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</si>
  <si>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</si>
  <si>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</si>
  <si>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</si>
  <si>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</si>
  <si>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</si>
  <si>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</si>
  <si>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</si>
  <si>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</si>
  <si>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</si>
  <si>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</si>
  <si>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</si>
  <si>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</si>
  <si>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</si>
  <si>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</si>
  <si>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</si>
  <si>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</si>
  <si>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</si>
  <si>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</si>
  <si>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</si>
  <si>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</si>
  <si>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</si>
  <si>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</si>
  <si>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</si>
  <si>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</si>
  <si>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</si>
  <si>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</si>
  <si>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</si>
  <si>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</si>
  <si>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</si>
  <si>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</si>
  <si>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</si>
  <si>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</si>
  <si>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</si>
  <si>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</si>
  <si>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</si>
  <si>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</si>
  <si>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</si>
  <si>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</si>
  <si>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</si>
  <si>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</si>
  <si>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</si>
  <si>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</si>
  <si>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</si>
  <si>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</si>
  <si>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</si>
  <si>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</si>
  <si>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</si>
  <si>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</si>
  <si>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</si>
  <si>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</si>
  <si>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</si>
  <si>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</si>
  <si>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</si>
  <si>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</si>
  <si>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</si>
  <si>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</si>
  <si>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</si>
  <si>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</si>
  <si>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</si>
  <si>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</si>
  <si>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</si>
  <si>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</si>
  <si>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</si>
  <si>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</si>
  <si>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</si>
  <si>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</si>
  <si>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</si>
  <si>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</si>
  <si>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</si>
  <si>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</si>
  <si>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</si>
  <si>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</si>
  <si>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</si>
  <si>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</si>
  <si>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</si>
  <si>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</si>
  <si>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</si>
  <si>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</si>
  <si>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</si>
  <si>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</si>
  <si>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</si>
  <si>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</si>
  <si>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</si>
  <si>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</si>
  <si>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</si>
  <si>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</si>
  <si>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</si>
  <si>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</si>
  <si>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</si>
  <si>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</si>
  <si>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</si>
  <si>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</si>
  <si>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</si>
  <si>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</si>
  <si>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</si>
  <si>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</si>
  <si>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</si>
  <si>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</si>
  <si>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</si>
  <si>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</si>
  <si>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</si>
  <si>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</si>
  <si>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</si>
  <si>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</si>
  <si>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</si>
  <si>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</si>
  <si>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</si>
  <si>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</si>
  <si>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</si>
  <si>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</si>
  <si>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</si>
  <si>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</si>
  <si>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</si>
  <si>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</si>
  <si>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</si>
  <si>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</si>
  <si>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</si>
  <si>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</si>
  <si>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</si>
  <si>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</si>
  <si>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</si>
  <si>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</si>
  <si>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</si>
  <si>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</si>
  <si>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</si>
  <si>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</si>
  <si>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</si>
  <si>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</si>
  <si>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</si>
  <si>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</si>
  <si>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</si>
  <si>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</si>
  <si>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</si>
  <si>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</si>
  <si>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</si>
  <si>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</si>
  <si>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</si>
  <si>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</si>
  <si>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</si>
  <si>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</si>
  <si>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</si>
  <si>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</si>
  <si>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</si>
  <si>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</si>
  <si>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</si>
  <si>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</si>
  <si>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</si>
  <si>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</si>
  <si>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</si>
  <si>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</si>
  <si>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</si>
  <si>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</si>
  <si>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</si>
  <si>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</si>
  <si>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</si>
  <si>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</si>
  <si>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</si>
  <si>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</si>
  <si>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</si>
  <si>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</si>
  <si>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</si>
  <si>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</si>
  <si>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</si>
  <si>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</si>
  <si>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</si>
  <si>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</si>
  <si>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</si>
  <si>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</si>
  <si>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</si>
  <si>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</si>
  <si>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</si>
  <si>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</si>
  <si>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</si>
  <si>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</si>
  <si>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</si>
  <si>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</si>
  <si>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</si>
  <si>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</si>
  <si>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</si>
  <si>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</si>
  <si>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</si>
  <si>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</si>
  <si>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</si>
  <si>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</si>
  <si>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</si>
  <si>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</si>
  <si>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</si>
  <si>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</si>
  <si>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</si>
  <si>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</si>
  <si>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</si>
  <si>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</si>
  <si>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</si>
  <si>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</si>
  <si>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</si>
  <si>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</si>
  <si>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</si>
  <si>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</si>
  <si>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</si>
  <si>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</si>
  <si>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</si>
  <si>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</si>
  <si>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</si>
  <si>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</si>
  <si>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</si>
  <si>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</si>
  <si>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</si>
  <si>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</si>
  <si>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</si>
  <si>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</si>
  <si>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</si>
  <si>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</si>
  <si>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</si>
  <si>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</si>
  <si>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</si>
  <si>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</si>
  <si>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</si>
  <si>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</si>
  <si>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</si>
  <si>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</si>
  <si>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</si>
  <si>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</si>
  <si>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</si>
  <si>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</si>
  <si>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</si>
  <si>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</si>
  <si>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</si>
  <si>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</si>
  <si>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</si>
  <si>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</si>
  <si>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</si>
  <si>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</si>
  <si>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</si>
  <si>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</si>
  <si>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</si>
  <si>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</si>
  <si>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</si>
  <si>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</si>
  <si>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</si>
  <si>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</si>
  <si>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</si>
  <si>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</si>
  <si>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</si>
  <si>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</si>
  <si>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</si>
  <si>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</si>
  <si>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</si>
  <si>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</si>
  <si>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</si>
  <si>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</si>
  <si>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</si>
  <si>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</si>
  <si>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</si>
  <si>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</si>
  <si>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</si>
  <si>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</si>
  <si>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</si>
  <si>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</si>
  <si>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</si>
  <si>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</si>
  <si>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</si>
  <si>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</si>
  <si>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</si>
  <si>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</si>
  <si>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</si>
  <si>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</si>
  <si>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</si>
  <si>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</si>
  <si>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</si>
  <si>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</si>
  <si>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</si>
  <si>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</si>
  <si>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</si>
  <si>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</si>
  <si>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</si>
  <si>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</si>
  <si>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</si>
  <si>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</si>
  <si>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</si>
  <si>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</si>
  <si>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</si>
  <si>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</si>
  <si>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</si>
  <si>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</si>
  <si>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</si>
  <si>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</si>
  <si>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</si>
  <si>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</si>
  <si>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</si>
  <si>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</si>
  <si>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</si>
  <si>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</si>
  <si>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</si>
  <si>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</si>
  <si>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</si>
  <si>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</si>
  <si>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</si>
  <si>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</si>
  <si>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</si>
  <si>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</si>
  <si>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</si>
  <si>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</si>
  <si>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</si>
  <si>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</si>
  <si>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</si>
  <si>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</si>
  <si>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</si>
  <si>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</si>
  <si>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</si>
  <si>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</si>
  <si>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</si>
  <si>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</si>
  <si>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</si>
  <si>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</si>
  <si>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</si>
  <si>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</si>
  <si>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</si>
  <si>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</si>
  <si>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</si>
  <si>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</si>
  <si>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</si>
  <si>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</si>
  <si>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</si>
  <si>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</si>
  <si>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</si>
  <si>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</si>
  <si>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</si>
  <si>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</si>
  <si>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</si>
  <si>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</si>
  <si>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</si>
  <si>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</si>
  <si>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</si>
  <si>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</si>
  <si>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</si>
  <si>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</si>
  <si>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</si>
  <si>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</si>
  <si>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</si>
  <si>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</si>
  <si>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</si>
  <si>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</si>
  <si>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</si>
  <si>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</si>
  <si>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</si>
  <si>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</si>
  <si>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</si>
  <si>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</si>
  <si>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</si>
  <si>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</si>
  <si>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</si>
  <si>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</si>
  <si>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</si>
  <si>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</si>
  <si>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</si>
  <si>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</si>
  <si>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</si>
  <si>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</si>
  <si>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</si>
  <si>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</si>
  <si>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</si>
  <si>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</si>
  <si>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</si>
  <si>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</si>
  <si>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</si>
  <si>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</si>
  <si>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</si>
  <si>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</si>
  <si>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</si>
  <si>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</si>
  <si>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</si>
  <si>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</si>
  <si>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</si>
  <si>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</si>
  <si>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</si>
  <si>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</si>
  <si>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</si>
  <si>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</si>
  <si>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</si>
  <si>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</si>
  <si>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</si>
  <si>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</si>
  <si>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</si>
  <si>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</si>
  <si>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</si>
  <si>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</si>
  <si>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</si>
  <si>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</si>
  <si>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</si>
  <si>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</si>
  <si>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</si>
  <si>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</si>
  <si>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</si>
  <si>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</si>
  <si>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</si>
  <si>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</si>
  <si>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</si>
  <si>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</si>
  <si>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</si>
  <si>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</si>
  <si>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</si>
  <si>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</si>
  <si>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</si>
  <si>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</si>
  <si>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</si>
  <si>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</si>
  <si>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</si>
  <si>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</si>
  <si>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</si>
  <si>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</si>
  <si>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</si>
  <si>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</si>
  <si>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</si>
  <si>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</si>
  <si>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</si>
  <si>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</si>
  <si>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</si>
  <si>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</si>
  <si>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</si>
  <si>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</si>
  <si>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</si>
  <si>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</si>
  <si>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</si>
  <si>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</si>
  <si>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</si>
  <si>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</si>
  <si>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</si>
  <si>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</si>
  <si>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</si>
  <si>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</si>
  <si>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</si>
  <si>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</si>
  <si>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</si>
  <si>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</si>
  <si>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</si>
  <si>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</si>
  <si>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</si>
  <si>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</si>
  <si>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</si>
  <si>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</si>
  <si>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</si>
  <si>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</si>
  <si>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</si>
  <si>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</si>
  <si>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</si>
  <si>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</si>
  <si>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</si>
  <si>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</si>
  <si>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</si>
  <si>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</si>
  <si>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</si>
  <si>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</si>
  <si>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</si>
  <si>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</si>
  <si>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</si>
  <si>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</si>
  <si>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</si>
  <si>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</si>
  <si>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</si>
  <si>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</si>
  <si>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</si>
  <si>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</si>
  <si>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</si>
  <si>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</si>
  <si>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</si>
  <si>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</si>
  <si>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</si>
  <si>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</si>
  <si>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</si>
  <si>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</si>
  <si>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</si>
  <si>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</si>
  <si>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</si>
  <si>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</si>
  <si>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</si>
  <si>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</si>
  <si>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</si>
  <si>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</si>
  <si>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</si>
  <si>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</si>
  <si>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</si>
  <si>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</si>
  <si>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</si>
  <si>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</si>
  <si>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</si>
  <si>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</si>
  <si>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</si>
  <si>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</si>
  <si>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</si>
  <si>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</si>
  <si>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</si>
  <si>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</si>
  <si>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</si>
  <si>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</si>
  <si>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</si>
  <si>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</si>
  <si>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</si>
  <si>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</si>
  <si>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</si>
  <si>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</si>
  <si>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</si>
  <si>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</si>
  <si>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</si>
  <si>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</si>
  <si>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</si>
  <si>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</si>
  <si>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</si>
  <si>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</si>
  <si>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</si>
  <si>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</si>
  <si>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</si>
  <si>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</si>
  <si>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</si>
  <si>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</si>
  <si>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</si>
  <si>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</si>
  <si>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</si>
  <si>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</si>
  <si>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</si>
  <si>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</si>
  <si>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</si>
  <si>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</si>
  <si>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</si>
  <si>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</si>
  <si>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</si>
  <si>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</si>
  <si>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</si>
  <si>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</si>
  <si>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</si>
  <si>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</si>
  <si>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</si>
  <si>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</si>
  <si>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</si>
  <si>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</si>
  <si>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</si>
  <si>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</si>
  <si>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</si>
  <si>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</si>
  <si>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</si>
  <si>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</si>
  <si>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</si>
  <si>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</si>
  <si>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</si>
  <si>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</si>
  <si>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</si>
  <si>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</si>
  <si>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</si>
  <si>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</si>
  <si>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</si>
  <si>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</si>
  <si>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</si>
  <si>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</si>
  <si>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</si>
  <si>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</si>
  <si>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</si>
  <si>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</si>
  <si>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</si>
  <si>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</si>
  <si>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</si>
  <si>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</si>
  <si>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</si>
  <si>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</si>
  <si>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</si>
  <si>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</si>
  <si>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</si>
  <si>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</si>
  <si>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</si>
  <si>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</si>
  <si>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</si>
  <si>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</si>
  <si>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</si>
  <si>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</si>
  <si>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</si>
  <si>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</si>
  <si>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</si>
  <si>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</si>
  <si>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</si>
  <si>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</si>
  <si>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</si>
  <si>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</si>
  <si>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</si>
  <si>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</si>
  <si>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</si>
  <si>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</si>
  <si>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</si>
  <si>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</si>
  <si>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</si>
  <si>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</si>
  <si>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</si>
  <si>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</si>
  <si>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</si>
  <si>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</si>
  <si>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</si>
  <si>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</si>
  <si>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</si>
  <si>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</si>
  <si>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</si>
  <si>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</si>
  <si>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</si>
  <si>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</si>
  <si>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</si>
  <si>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</si>
  <si>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</si>
  <si>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</si>
  <si>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</si>
  <si>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</si>
  <si>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</si>
  <si>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</si>
  <si>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</si>
  <si>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</si>
  <si>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</si>
  <si>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</si>
  <si>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</si>
  <si>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</si>
  <si>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</si>
  <si>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</si>
  <si>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</si>
  <si>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</si>
  <si>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</si>
  <si>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</si>
  <si>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</si>
  <si>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</si>
  <si>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</si>
  <si>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</si>
  <si>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</si>
  <si>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</si>
  <si>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</si>
  <si>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</si>
  <si>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</si>
  <si>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</si>
  <si>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</si>
  <si>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</si>
  <si>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</si>
  <si>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</si>
  <si>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</si>
  <si>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</si>
  <si>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</si>
  <si>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</si>
  <si>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</si>
  <si>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</si>
  <si>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</si>
  <si>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</si>
  <si>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</si>
  <si>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</si>
  <si>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</si>
  <si>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</si>
  <si>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</si>
  <si>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</si>
  <si>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</si>
  <si>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</si>
  <si>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</si>
  <si>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</si>
  <si>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</si>
  <si>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</si>
  <si>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</si>
  <si>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</si>
  <si>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</si>
  <si>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</si>
  <si>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</si>
  <si>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</si>
  <si>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</si>
  <si>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</si>
  <si>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</si>
  <si>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</si>
  <si>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</si>
  <si>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</si>
  <si>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</si>
  <si>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</si>
  <si>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</si>
  <si>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</si>
  <si>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</si>
  <si>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</si>
  <si>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</si>
  <si>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</si>
  <si>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</si>
  <si>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</si>
  <si>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</si>
  <si>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</si>
  <si>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</si>
  <si>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</si>
  <si>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</si>
  <si>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</si>
  <si>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</si>
  <si>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</si>
  <si>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</si>
  <si>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</si>
  <si>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</si>
  <si>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</si>
  <si>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</si>
  <si>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</si>
  <si>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</si>
  <si>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</si>
  <si>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</si>
  <si>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</si>
  <si>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</si>
  <si>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</si>
  <si>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</si>
  <si>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</si>
  <si>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</si>
  <si>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</si>
  <si>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</si>
  <si>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</si>
  <si>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</si>
  <si>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</si>
  <si>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</si>
  <si>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</si>
  <si>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</si>
  <si>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</si>
  <si>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</si>
  <si>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</si>
  <si>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</si>
  <si>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</si>
  <si>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</si>
  <si>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</si>
  <si>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</si>
  <si>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</si>
  <si>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</si>
  <si>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</si>
  <si>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</si>
  <si>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</si>
  <si>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</si>
  <si>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</si>
  <si>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</si>
  <si>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</si>
  <si>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</si>
  <si>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</si>
  <si>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</si>
  <si>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</si>
  <si>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</si>
  <si>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</si>
  <si>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</si>
  <si>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</si>
  <si>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</si>
  <si>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</si>
  <si>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</si>
  <si>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</si>
  <si>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</si>
  <si>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</si>
  <si>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</si>
  <si>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</si>
  <si>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</si>
  <si>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</si>
  <si>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</si>
  <si>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</si>
  <si>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</si>
  <si>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</si>
  <si>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</si>
  <si>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</si>
  <si>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</si>
  <si>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</si>
  <si>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</si>
  <si>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</si>
  <si>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</si>
  <si>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</si>
  <si>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</si>
  <si>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</si>
  <si>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</si>
  <si>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</si>
  <si>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</si>
  <si>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</si>
  <si>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</si>
  <si>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</si>
  <si>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</si>
  <si>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</si>
  <si>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</si>
  <si>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</si>
  <si>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</si>
  <si>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</si>
  <si>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</si>
  <si>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</si>
  <si>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</si>
  <si>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</si>
  <si>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</si>
  <si>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</si>
  <si>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</si>
  <si>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</si>
  <si>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</si>
  <si>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</si>
  <si>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</si>
  <si>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</si>
  <si>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</si>
  <si>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</si>
  <si>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</si>
  <si>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</si>
  <si>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</si>
  <si>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</si>
  <si>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</si>
  <si>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</si>
  <si>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</si>
  <si>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</si>
  <si>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</si>
  <si>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</si>
  <si>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</si>
  <si>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</si>
  <si>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</si>
  <si>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</si>
  <si>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</si>
  <si>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</si>
  <si>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</si>
  <si>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</si>
  <si>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</si>
  <si>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</si>
  <si>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</si>
  <si>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</si>
  <si>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</si>
  <si>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</si>
  <si>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</si>
  <si>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</si>
  <si>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</si>
  <si>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</si>
  <si>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</si>
  <si>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</si>
  <si>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</si>
  <si>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</si>
  <si>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</si>
  <si>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</si>
  <si>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</si>
  <si>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</si>
  <si>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</si>
  <si>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</si>
  <si>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</si>
  <si>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</si>
  <si>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</si>
  <si>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</si>
  <si>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</si>
  <si>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</si>
  <si>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</si>
  <si>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</si>
  <si>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</si>
  <si>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</si>
  <si>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</si>
  <si>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</si>
  <si>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</si>
  <si>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</si>
  <si>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</si>
  <si>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</si>
  <si>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</si>
  <si>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</si>
  <si>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</si>
  <si>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</si>
  <si>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</si>
  <si>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</si>
  <si>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</si>
  <si>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</si>
  <si>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</si>
  <si>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</si>
  <si>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</si>
  <si>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</si>
  <si>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</si>
  <si>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</si>
  <si>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</si>
  <si>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</si>
  <si>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</si>
  <si>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</si>
  <si>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</si>
  <si>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</si>
  <si>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</si>
  <si>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</si>
  <si>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</si>
  <si>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</si>
  <si>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</si>
  <si>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</si>
  <si>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</si>
  <si>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</si>
  <si>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</si>
  <si>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</si>
  <si>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</si>
  <si>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</si>
  <si>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</si>
  <si>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</si>
  <si>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</si>
  <si>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</si>
  <si>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</si>
  <si>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</si>
  <si>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</si>
  <si>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</si>
  <si>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</si>
  <si>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</si>
  <si>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</si>
  <si>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</si>
  <si>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</si>
  <si>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</si>
  <si>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</si>
  <si>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</si>
  <si>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</si>
  <si>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</si>
  <si>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</si>
  <si>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</si>
  <si>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</si>
  <si>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</si>
  <si>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</si>
  <si>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</si>
  <si>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</si>
  <si>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</si>
  <si>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</si>
  <si>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</si>
  <si>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</si>
  <si>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</si>
  <si>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</si>
  <si>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</si>
  <si>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</si>
  <si>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</si>
  <si>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</si>
  <si>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</si>
  <si>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</si>
  <si>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</si>
  <si>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</si>
  <si>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</si>
  <si>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</si>
  <si>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</si>
  <si>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</si>
  <si>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</si>
  <si>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</si>
  <si>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</si>
  <si>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</si>
  <si>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</si>
  <si>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</si>
  <si>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</si>
  <si>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</si>
  <si>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</si>
  <si>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</si>
  <si>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</si>
  <si>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</si>
  <si>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</si>
  <si>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</si>
  <si>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</si>
  <si>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</si>
  <si>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</si>
  <si>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</si>
  <si>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</si>
  <si>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</si>
  <si>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</si>
  <si>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</si>
  <si>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</si>
  <si>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</si>
  <si>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</si>
  <si>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</si>
  <si>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</si>
  <si>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</si>
  <si>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</si>
  <si>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</si>
  <si>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</si>
  <si>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</si>
  <si>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</si>
  <si>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</si>
  <si>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</si>
  <si>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</si>
  <si>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</si>
  <si>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</si>
  <si>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</si>
  <si>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</si>
  <si>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</si>
  <si>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</si>
  <si>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</si>
  <si>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</si>
  <si>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</si>
  <si>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</si>
  <si>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</si>
  <si>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</si>
  <si>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</si>
  <si>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</si>
  <si>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</si>
  <si>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</si>
  <si>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</si>
  <si>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</si>
  <si>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</si>
  <si>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</si>
  <si>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</si>
  <si>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</si>
  <si>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</si>
  <si>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</si>
  <si>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</si>
  <si>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</si>
  <si>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</si>
  <si>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</si>
  <si>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</si>
  <si>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</si>
  <si>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</si>
  <si>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</si>
  <si>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</si>
  <si>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</si>
  <si>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</si>
  <si>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</si>
  <si>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</si>
  <si>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</si>
  <si>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</si>
  <si>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</si>
  <si>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</si>
  <si>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</si>
  <si>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</si>
  <si>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</si>
  <si>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</si>
  <si>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</si>
  <si>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</si>
  <si>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</si>
  <si>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</si>
  <si>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</si>
  <si>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</si>
  <si>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</si>
  <si>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</si>
  <si>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</si>
  <si>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</si>
  <si>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</si>
  <si>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</si>
  <si>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</si>
  <si>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</si>
  <si>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</si>
  <si>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</si>
  <si>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</si>
  <si>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</si>
  <si>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</si>
  <si>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</si>
  <si>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</si>
  <si>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</si>
  <si>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</si>
  <si>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</si>
  <si>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</si>
  <si>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</si>
  <si>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</si>
  <si>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</si>
  <si>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</si>
  <si>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</si>
  <si>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</si>
  <si>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</si>
  <si>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</si>
  <si>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</si>
  <si>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</si>
  <si>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</si>
  <si>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</si>
  <si>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</si>
  <si>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</si>
  <si>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</si>
  <si>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</si>
  <si>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</si>
  <si>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</si>
  <si>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</si>
  <si>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</si>
  <si>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</si>
  <si>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</si>
  <si>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</si>
  <si>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</si>
  <si>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</si>
  <si>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</si>
  <si>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</si>
  <si>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</si>
  <si>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</si>
  <si>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</si>
  <si>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</si>
  <si>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</si>
  <si>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</si>
  <si>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</si>
  <si>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</si>
  <si>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</si>
  <si>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</si>
  <si>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</si>
  <si>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</si>
  <si>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</si>
  <si>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</si>
  <si>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</si>
  <si>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</si>
  <si>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</si>
  <si>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</si>
  <si>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</si>
  <si>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</si>
  <si>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</si>
  <si>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</si>
  <si>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</si>
  <si>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</si>
  <si>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</si>
  <si>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</si>
  <si>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</si>
  <si>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</si>
  <si>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</si>
  <si>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</si>
  <si>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</si>
  <si>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</si>
  <si>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</si>
  <si>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</si>
  <si>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</si>
  <si>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</si>
  <si>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</si>
  <si>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</si>
  <si>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</si>
  <si>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</si>
  <si>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</si>
  <si>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</si>
  <si>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</si>
  <si>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</si>
  <si>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</si>
  <si>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</si>
  <si>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</si>
  <si>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</si>
  <si>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</si>
  <si>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</si>
  <si>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</si>
  <si>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</si>
  <si>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</si>
  <si>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</si>
  <si>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</si>
  <si>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</si>
  <si>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</si>
  <si>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</si>
  <si>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</si>
  <si>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</si>
  <si>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</si>
  <si>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</si>
  <si>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</si>
  <si>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</si>
  <si>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</si>
  <si>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</si>
  <si>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</si>
  <si>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</si>
  <si>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</si>
  <si>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</si>
  <si>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</si>
  <si>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</si>
  <si>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</si>
  <si>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</si>
  <si>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</si>
  <si>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</si>
  <si>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</si>
  <si>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</si>
  <si>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</si>
  <si>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</si>
  <si>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</si>
  <si>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</si>
  <si>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</si>
  <si>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</si>
  <si>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</si>
  <si>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</si>
  <si>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</si>
  <si>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</si>
  <si>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</si>
  <si>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</si>
  <si>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</si>
  <si>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</si>
  <si>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</si>
  <si>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</si>
  <si>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</si>
  <si>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</si>
  <si>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</si>
  <si>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</si>
  <si>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</si>
  <si>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</si>
  <si>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</si>
  <si>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</si>
  <si>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</si>
  <si>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</si>
  <si>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</si>
  <si>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</si>
  <si>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</si>
  <si>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</si>
  <si>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</si>
  <si>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</si>
  <si>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</si>
  <si>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</si>
  <si>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</si>
  <si>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</si>
  <si>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</si>
  <si>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</si>
  <si>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</si>
  <si>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</si>
  <si>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</si>
  <si>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</si>
  <si>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</si>
  <si>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</si>
  <si>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</si>
  <si>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</si>
  <si>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</si>
  <si>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</si>
  <si>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</si>
  <si>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</si>
  <si>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</si>
  <si>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</si>
  <si>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</si>
  <si>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</si>
  <si>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</si>
  <si>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</si>
  <si>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</si>
  <si>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</si>
  <si>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</si>
  <si>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</si>
  <si>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</si>
  <si>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</si>
  <si>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</si>
  <si>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</si>
  <si>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</si>
  <si>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</si>
  <si>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</si>
  <si>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</si>
  <si>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</si>
  <si>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</si>
  <si>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</si>
  <si>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</si>
  <si>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</si>
  <si>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</si>
  <si>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</si>
  <si>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</si>
  <si>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</si>
  <si>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</si>
  <si>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</si>
  <si>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</si>
  <si>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</si>
  <si>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</si>
  <si>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</si>
  <si>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</si>
  <si>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</si>
  <si>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</si>
  <si>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</si>
  <si>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</si>
  <si>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</si>
  <si>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</si>
  <si>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</si>
  <si>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</si>
  <si>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</si>
  <si>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</si>
  <si>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</si>
  <si>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</si>
  <si>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</si>
  <si>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</si>
  <si>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</si>
  <si>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</si>
  <si>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</si>
  <si>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</si>
  <si>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</si>
  <si>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</si>
  <si>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</si>
  <si>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</si>
  <si>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</si>
  <si>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</si>
  <si>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</si>
  <si>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</si>
  <si>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</si>
  <si>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</si>
  <si>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</si>
  <si>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</si>
  <si>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</si>
  <si>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</si>
  <si>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</si>
  <si>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</si>
  <si>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</si>
  <si>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</si>
  <si>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</si>
  <si>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</si>
  <si>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</si>
  <si>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</si>
  <si>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</si>
  <si>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</si>
  <si>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</si>
  <si>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</si>
  <si>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</si>
  <si>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</si>
  <si>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</si>
  <si>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</si>
  <si>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</si>
  <si>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</si>
  <si>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</si>
  <si>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</si>
  <si>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</si>
  <si>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</si>
  <si>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</si>
  <si>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</si>
  <si>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</si>
  <si>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</si>
  <si>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</si>
  <si>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</si>
  <si>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</si>
  <si>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</si>
  <si>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</si>
  <si>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</si>
  <si>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</si>
  <si>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</si>
  <si>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</si>
  <si>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</si>
  <si>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</si>
  <si>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</si>
  <si>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</si>
  <si>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</si>
  <si>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</si>
  <si>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</si>
  <si>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</si>
  <si>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</si>
  <si>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</si>
  <si>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</si>
  <si>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</si>
  <si>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</si>
  <si>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</si>
  <si>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</si>
  <si>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</si>
  <si>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</si>
  <si>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</si>
  <si>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</si>
  <si>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</si>
  <si>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</si>
  <si>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</si>
  <si>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</si>
  <si>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</si>
  <si>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</si>
  <si>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</si>
  <si>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</si>
  <si>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</si>
  <si>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</si>
  <si>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</si>
  <si>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</si>
  <si>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</si>
  <si>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</si>
  <si>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</si>
  <si>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</si>
  <si>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</si>
  <si>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</si>
  <si>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</si>
  <si>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</si>
  <si>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</si>
  <si>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</si>
  <si>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</si>
  <si>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</si>
  <si>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</si>
  <si>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</si>
  <si>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</si>
  <si>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</si>
  <si>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</si>
  <si>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</si>
  <si>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</si>
  <si>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</si>
  <si>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</si>
  <si>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</si>
  <si>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</si>
  <si>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</si>
  <si>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</si>
  <si>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</si>
  <si>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</si>
  <si>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</si>
  <si>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</si>
  <si>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</si>
  <si>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</si>
  <si>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</si>
  <si>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</si>
  <si>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</si>
  <si>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</si>
  <si>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</si>
  <si>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</si>
  <si>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</si>
  <si>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</si>
  <si>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</si>
  <si>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</si>
  <si>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</si>
  <si>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</si>
  <si>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</si>
  <si>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</si>
  <si>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</si>
  <si>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</si>
  <si>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</si>
  <si>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</si>
  <si>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</si>
  <si>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</si>
  <si>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</si>
  <si>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</si>
  <si>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</si>
  <si>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</si>
  <si>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</si>
  <si>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</si>
  <si>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</si>
  <si>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</si>
  <si>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</si>
  <si>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</si>
  <si>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</si>
  <si>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</si>
  <si>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</si>
  <si>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</si>
  <si>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</si>
  <si>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</si>
  <si>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</si>
  <si>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</si>
  <si>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</si>
  <si>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</si>
  <si>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</si>
  <si>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</si>
  <si>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</si>
  <si>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</si>
  <si>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</si>
  <si>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</si>
  <si>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</si>
  <si>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</si>
  <si>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</si>
  <si>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</si>
  <si>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</si>
  <si>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</si>
  <si>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</si>
  <si>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</si>
  <si>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</si>
  <si>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</si>
  <si>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</si>
  <si>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</si>
  <si>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</si>
  <si>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</si>
  <si>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</si>
  <si>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</si>
  <si>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</si>
  <si>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</si>
  <si>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</si>
  <si>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</si>
  <si>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</si>
  <si>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</si>
  <si>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</si>
  <si>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</si>
  <si>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</si>
  <si>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</si>
  <si>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</si>
  <si>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</si>
  <si>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</si>
  <si>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</si>
  <si>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</si>
  <si>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</si>
  <si>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</si>
  <si>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</si>
  <si>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</si>
  <si>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</si>
  <si>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</si>
  <si>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</si>
  <si>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</si>
  <si>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</si>
  <si>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</si>
  <si>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</si>
  <si>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</si>
  <si>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</si>
  <si>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</si>
  <si>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</si>
  <si>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</si>
  <si>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</si>
  <si>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</si>
  <si>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</si>
  <si>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</si>
  <si>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</si>
  <si>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</si>
  <si>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</si>
  <si>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</si>
  <si>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</si>
  <si>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</si>
  <si>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</si>
  <si>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</si>
  <si>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</si>
  <si>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</si>
  <si>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</si>
  <si>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</si>
  <si>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</si>
  <si>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</si>
  <si>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</si>
  <si>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</si>
  <si>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</si>
  <si>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</si>
  <si>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</si>
  <si>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</si>
  <si>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</si>
  <si>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</si>
  <si>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</si>
  <si>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</si>
  <si>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</si>
  <si>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</si>
  <si>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</si>
  <si>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</si>
  <si>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</si>
  <si>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</si>
  <si>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</si>
  <si>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</si>
  <si>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</si>
  <si>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</si>
  <si>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</si>
  <si>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</si>
  <si>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</si>
  <si>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</si>
  <si>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</si>
  <si>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</si>
  <si>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</si>
  <si>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</si>
  <si>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</si>
  <si>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</si>
  <si>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</si>
  <si>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</si>
  <si>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</si>
  <si>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</si>
  <si>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</si>
  <si>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</si>
  <si>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</si>
  <si>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</si>
  <si>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</si>
  <si>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</si>
  <si>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</si>
  <si>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</si>
  <si>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</si>
  <si>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</si>
  <si>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</si>
  <si>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</si>
  <si>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</si>
  <si>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</si>
  <si>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</si>
  <si>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</si>
  <si>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</si>
  <si>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</si>
  <si>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</si>
  <si>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</si>
  <si>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</si>
  <si>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</si>
  <si>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</si>
  <si>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</si>
  <si>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</si>
  <si>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</si>
  <si>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</si>
  <si>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</si>
  <si>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</si>
  <si>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</si>
  <si>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</si>
  <si>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</si>
  <si>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</si>
  <si>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</si>
  <si>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</si>
  <si>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</si>
  <si>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</si>
  <si>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</si>
  <si>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</si>
  <si>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</si>
  <si>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</si>
  <si>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</si>
  <si>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</si>
  <si>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</si>
  <si>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</si>
  <si>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</si>
  <si>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</si>
  <si>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</si>
  <si>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</si>
  <si>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</si>
  <si>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</si>
  <si>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</si>
  <si>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</si>
  <si>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</si>
  <si>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</si>
  <si>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</si>
  <si>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</si>
  <si>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</si>
  <si>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</si>
  <si>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</si>
  <si>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</si>
  <si>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</si>
  <si>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</si>
  <si>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</si>
  <si>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</si>
  <si>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</si>
  <si>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</si>
  <si>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</si>
  <si>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</si>
  <si>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</si>
  <si>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</si>
  <si>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</si>
  <si>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</si>
  <si>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</si>
  <si>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</si>
  <si>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</si>
  <si>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</si>
  <si>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</si>
  <si>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</si>
  <si>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</si>
  <si>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</si>
  <si>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</si>
  <si>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</si>
  <si>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</si>
  <si>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</si>
  <si>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</si>
  <si>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</si>
  <si>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</si>
  <si>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</si>
  <si>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</si>
  <si>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</si>
  <si>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</si>
  <si>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</si>
  <si>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</si>
  <si>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</si>
  <si>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</si>
  <si>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</si>
  <si>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</si>
  <si>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</si>
  <si>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</si>
  <si>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</si>
  <si>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</si>
  <si>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</si>
  <si>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</si>
  <si>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</si>
  <si>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</si>
  <si>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</si>
  <si>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</si>
  <si>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</si>
  <si>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</si>
  <si>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</si>
  <si>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</si>
  <si>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</si>
  <si>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</si>
  <si>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</si>
  <si>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</si>
  <si>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</si>
  <si>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</si>
  <si>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</si>
  <si>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</si>
  <si>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</si>
  <si>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</si>
  <si>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</si>
  <si>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</si>
  <si>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</si>
  <si>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</si>
  <si>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</si>
  <si>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</si>
  <si>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</si>
  <si>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</si>
  <si>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</si>
  <si>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</si>
  <si>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</si>
  <si>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</si>
  <si>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</si>
  <si>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</si>
  <si>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</si>
  <si>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</si>
  <si>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</si>
  <si>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</si>
  <si>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</si>
  <si>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</si>
  <si>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</si>
  <si>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</si>
  <si>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</si>
  <si>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</si>
  <si>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</si>
  <si>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</si>
  <si>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</si>
  <si>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</si>
  <si>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</si>
  <si>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</si>
  <si>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</si>
  <si>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</si>
  <si>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</si>
  <si>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</si>
  <si>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</si>
  <si>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</si>
  <si>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</si>
  <si>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</si>
  <si>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</si>
  <si>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</si>
  <si>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</si>
  <si>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</si>
  <si>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</si>
  <si>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</si>
  <si>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</si>
  <si>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</si>
  <si>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</si>
  <si>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</si>
  <si>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</si>
  <si>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</si>
  <si>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</si>
  <si>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</si>
  <si>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</si>
  <si>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</si>
  <si>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</si>
  <si>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</si>
  <si>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</si>
  <si>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</si>
  <si>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</si>
  <si>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</si>
  <si>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</si>
  <si>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</si>
  <si>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</si>
  <si>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</si>
  <si>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</si>
  <si>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</si>
  <si>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</si>
  <si>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</si>
  <si>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</si>
  <si>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</si>
  <si>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</si>
  <si>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</si>
  <si>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</si>
  <si>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</si>
  <si>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</si>
  <si>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</si>
  <si>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</si>
  <si>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</si>
  <si>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</si>
  <si>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</si>
  <si>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</si>
  <si>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</si>
  <si>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</si>
  <si>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</si>
  <si>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</si>
  <si>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</si>
  <si>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</si>
  <si>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</si>
  <si>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</si>
  <si>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</si>
  <si>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</si>
  <si>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</si>
  <si>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</si>
  <si>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</si>
  <si>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</si>
  <si>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</si>
  <si>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</si>
  <si>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</si>
  <si>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</si>
  <si>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</si>
  <si>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</si>
  <si>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</si>
  <si>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</si>
  <si>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</si>
  <si>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</si>
  <si>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</si>
  <si>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</si>
  <si>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</si>
  <si>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</si>
  <si>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</si>
  <si>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</si>
  <si>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</si>
  <si>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</si>
  <si>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</si>
  <si>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</si>
  <si>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</si>
  <si>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</si>
  <si>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</si>
  <si>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</si>
  <si>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</si>
  <si>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</si>
  <si>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</si>
  <si>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</si>
  <si>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</si>
  <si>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</si>
  <si>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</si>
  <si>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</si>
  <si>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</si>
  <si>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</si>
  <si>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</si>
  <si>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</si>
  <si>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</si>
  <si>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</si>
  <si>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</si>
  <si>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</si>
  <si>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</si>
  <si>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</si>
  <si>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</si>
  <si>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</si>
  <si>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</si>
  <si>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</si>
  <si>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</si>
  <si>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</si>
  <si>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</si>
  <si>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</si>
  <si>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</si>
  <si>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</si>
  <si>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</si>
  <si>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</si>
  <si>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</si>
  <si>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</si>
  <si>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</si>
  <si>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</si>
  <si>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</si>
  <si>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</si>
  <si>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</si>
  <si>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</si>
  <si>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</si>
  <si>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</si>
  <si>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</si>
  <si>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</si>
  <si>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</si>
  <si>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</si>
  <si>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</si>
  <si>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</si>
  <si>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</si>
  <si>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</si>
  <si>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</si>
  <si>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</si>
  <si>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</si>
  <si>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</si>
  <si>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</si>
  <si>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</si>
  <si>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</si>
  <si>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</si>
  <si>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</si>
  <si>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</si>
  <si>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</si>
  <si>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</si>
  <si>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</si>
  <si>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</si>
  <si>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</si>
  <si>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</si>
  <si>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</si>
  <si>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</si>
  <si>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</si>
  <si>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</si>
  <si>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</si>
  <si>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</si>
  <si>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</si>
  <si>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</si>
  <si>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</si>
  <si>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</si>
  <si>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</si>
  <si>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</si>
  <si>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</si>
  <si>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</si>
  <si>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</si>
  <si>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</si>
  <si>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</si>
  <si>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</si>
  <si>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</si>
  <si>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</si>
  <si>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</si>
  <si>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</si>
  <si>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</si>
  <si>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</si>
  <si>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</si>
  <si>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</si>
  <si>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</si>
  <si>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</si>
  <si>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</si>
  <si>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</si>
  <si>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</si>
  <si>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</si>
  <si>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</si>
  <si>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</si>
  <si>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</si>
  <si>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</si>
  <si>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</si>
  <si>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</si>
  <si>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</si>
  <si>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</si>
  <si>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</si>
  <si>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</si>
  <si>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</si>
  <si>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</si>
  <si>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</si>
  <si>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</si>
  <si>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</si>
  <si>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</si>
  <si>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</si>
  <si>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</si>
  <si>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</si>
  <si>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</si>
  <si>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</si>
  <si>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</si>
  <si>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</si>
  <si>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</si>
  <si>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</si>
  <si>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</si>
  <si>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</si>
  <si>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</si>
  <si>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</si>
  <si>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</si>
  <si>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</si>
  <si>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</si>
  <si>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</si>
  <si>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</si>
  <si>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</si>
  <si>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</si>
  <si>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</si>
  <si>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</si>
  <si>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</si>
  <si>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</si>
  <si>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</si>
  <si>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</si>
  <si>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</si>
  <si>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</si>
  <si>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</si>
  <si>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</si>
  <si>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</si>
  <si>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</si>
  <si>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</si>
  <si>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</si>
  <si>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</si>
  <si>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</si>
  <si>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</si>
  <si>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</si>
  <si>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</si>
  <si>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</si>
  <si>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</si>
  <si>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</si>
  <si>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</si>
  <si>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</si>
  <si>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</si>
  <si>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</si>
  <si>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</si>
  <si>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</si>
  <si>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</si>
  <si>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</si>
  <si>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</si>
  <si>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</si>
  <si>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</si>
  <si>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</si>
  <si>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</si>
  <si>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</si>
  <si>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</si>
  <si>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</si>
  <si>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</si>
  <si>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</si>
  <si>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</si>
  <si>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</si>
  <si>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</si>
  <si>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</si>
  <si>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</si>
  <si>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</si>
  <si>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</si>
  <si>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</si>
  <si>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</si>
  <si>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</si>
  <si>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</si>
  <si>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</si>
  <si>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</si>
  <si>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</si>
  <si>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</si>
  <si>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</si>
  <si>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</si>
  <si>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</si>
  <si>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</si>
  <si>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</si>
  <si>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</si>
  <si>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</si>
  <si>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</si>
  <si>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</si>
  <si>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</si>
  <si>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</si>
  <si>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</si>
  <si>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</si>
  <si>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</si>
  <si>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</si>
  <si>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</si>
  <si>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</si>
  <si>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</si>
  <si>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</si>
  <si>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</si>
  <si>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</si>
  <si>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</si>
  <si>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</si>
  <si>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</si>
  <si>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</si>
  <si>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</si>
  <si>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</si>
  <si>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</si>
  <si>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</si>
  <si>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</si>
  <si>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</si>
  <si>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</si>
  <si>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</si>
  <si>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</si>
  <si>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</si>
  <si>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</si>
  <si>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</si>
  <si>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</si>
  <si>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</si>
  <si>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</si>
  <si>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</si>
  <si>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</si>
  <si>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</si>
  <si>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</si>
  <si>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</si>
  <si>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</si>
  <si>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</si>
  <si>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</si>
  <si>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</si>
  <si>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</si>
  <si>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</si>
  <si>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</si>
  <si>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</si>
  <si>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</si>
  <si>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</si>
  <si>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</si>
  <si>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</si>
  <si>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</si>
  <si>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</si>
  <si>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</si>
  <si>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</si>
  <si>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</si>
  <si>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</si>
  <si>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</si>
  <si>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</si>
  <si>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</si>
  <si>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</si>
  <si>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</si>
  <si>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</si>
  <si>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</si>
  <si>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</si>
  <si>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</si>
  <si>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</si>
  <si>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</si>
  <si>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</si>
  <si>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</si>
  <si>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</si>
  <si>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</si>
  <si>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</si>
  <si>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</si>
  <si>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</si>
  <si>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</si>
  <si>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</si>
  <si>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</si>
  <si>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</si>
  <si>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</si>
  <si>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</si>
  <si>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</si>
  <si>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</si>
  <si>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</si>
  <si>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</si>
  <si>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</si>
  <si>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</si>
  <si>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</si>
  <si>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</si>
  <si>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</si>
  <si>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</si>
  <si>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</si>
  <si>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</si>
  <si>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</si>
  <si>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</si>
  <si>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</si>
  <si>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</si>
  <si>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</si>
  <si>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</si>
  <si>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</si>
  <si>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</si>
  <si>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</si>
  <si>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</si>
  <si>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</si>
  <si>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</si>
  <si>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</si>
  <si>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</si>
  <si>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</si>
  <si>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</si>
  <si>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</si>
  <si>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</si>
  <si>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</si>
  <si>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</si>
  <si>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</si>
  <si>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</si>
  <si>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</si>
  <si>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</si>
  <si>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</si>
  <si>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</si>
  <si>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</si>
  <si>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</si>
  <si>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</si>
  <si>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</si>
  <si>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</si>
  <si>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</si>
  <si>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</si>
  <si>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</si>
  <si>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</si>
  <si>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</si>
  <si>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</si>
  <si>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</si>
  <si>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</si>
  <si>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</si>
  <si>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</si>
  <si>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</si>
  <si>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</si>
  <si>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</si>
  <si>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</si>
  <si>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</si>
  <si>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</si>
  <si>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</si>
  <si>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</si>
  <si>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</si>
  <si>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</si>
  <si>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</si>
  <si>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</si>
  <si>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</si>
  <si>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</si>
  <si>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</si>
  <si>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</si>
  <si>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</si>
  <si>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</si>
  <si>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</si>
  <si>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</si>
  <si>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</si>
  <si>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</si>
  <si>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</si>
  <si>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</si>
  <si>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</si>
  <si>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</si>
  <si>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</si>
  <si>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</si>
  <si>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</si>
  <si>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</si>
  <si>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</si>
  <si>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</si>
  <si>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</si>
  <si>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</si>
  <si>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</si>
  <si>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</si>
  <si>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</si>
  <si>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</si>
  <si>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</si>
  <si>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</si>
  <si>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</si>
  <si>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</si>
  <si>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</si>
  <si>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</si>
  <si>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</si>
  <si>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</si>
  <si>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</si>
  <si>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</si>
  <si>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</si>
  <si>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</si>
  <si>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</si>
  <si>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</si>
  <si>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</si>
  <si>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</si>
  <si>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</si>
  <si>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</si>
  <si>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</si>
  <si>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</si>
  <si>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</si>
  <si>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</si>
  <si>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</si>
  <si>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</si>
  <si>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</si>
  <si>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</si>
  <si>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</si>
  <si>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</si>
  <si>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</si>
  <si>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</si>
  <si>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</si>
  <si>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</si>
  <si>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</si>
  <si>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</si>
  <si>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</si>
  <si>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</si>
  <si>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</si>
  <si>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</si>
  <si>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</si>
  <si>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</si>
  <si>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</si>
  <si>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</si>
  <si>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</si>
  <si>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</si>
  <si>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</si>
  <si>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</si>
  <si>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</si>
  <si>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</si>
  <si>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</si>
  <si>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</si>
  <si>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</si>
  <si>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</si>
  <si>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</si>
  <si>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</si>
  <si>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</si>
  <si>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</si>
  <si>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</si>
  <si>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</si>
  <si>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</si>
  <si>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</si>
  <si>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</si>
  <si>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</si>
  <si>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</si>
  <si>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</si>
  <si>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</si>
  <si>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</si>
  <si>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</si>
  <si>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</si>
  <si>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</si>
  <si>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</si>
  <si>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</si>
  <si>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</si>
  <si>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</si>
  <si>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</si>
  <si>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</si>
  <si>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</si>
  <si>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</si>
  <si>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</si>
  <si>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</si>
  <si>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</si>
  <si>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</si>
  <si>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</si>
  <si>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</si>
  <si>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</si>
  <si>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</si>
  <si>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</si>
  <si>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</si>
  <si>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</si>
  <si>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</si>
  <si>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</si>
  <si>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</si>
  <si>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</si>
  <si>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</si>
  <si>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</si>
  <si>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</si>
  <si>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</si>
  <si>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</si>
  <si>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</si>
  <si>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</si>
  <si>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</si>
  <si>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</si>
  <si>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</si>
  <si>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</si>
  <si>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</si>
  <si>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</si>
  <si>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</si>
  <si>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</si>
  <si>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</si>
  <si>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</si>
  <si>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</si>
  <si>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</si>
  <si>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</si>
  <si>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</si>
  <si>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</si>
  <si>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</si>
  <si>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</si>
  <si>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</si>
  <si>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</si>
  <si>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</si>
  <si>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</si>
  <si>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</si>
  <si>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</si>
  <si>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</si>
  <si>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</si>
  <si>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</si>
  <si>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</si>
  <si>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</si>
  <si>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</si>
  <si>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</si>
  <si>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</si>
  <si>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</si>
  <si>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</si>
  <si>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</si>
  <si>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</si>
  <si>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</si>
  <si>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</si>
  <si>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</si>
  <si>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</si>
  <si>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</si>
  <si>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</si>
  <si>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</si>
  <si>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</si>
  <si>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</si>
  <si>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</si>
  <si>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</si>
  <si>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</si>
  <si>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</si>
  <si>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</si>
  <si>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</si>
  <si>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</si>
  <si>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</si>
  <si>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</si>
  <si>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</si>
  <si>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</si>
  <si>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</si>
  <si>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</si>
  <si>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</si>
  <si>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</si>
  <si>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</si>
  <si>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</si>
  <si>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</si>
  <si>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</si>
  <si>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</si>
  <si>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</si>
  <si>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</si>
  <si>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</si>
  <si>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</si>
  <si>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</si>
  <si>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</si>
  <si>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</si>
  <si>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</si>
  <si>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</si>
  <si>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</si>
  <si>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</si>
  <si>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</si>
  <si>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</si>
  <si>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</si>
  <si>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</si>
  <si>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</si>
  <si>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</si>
  <si>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</si>
  <si>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</si>
  <si>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</si>
  <si>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</si>
  <si>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</si>
  <si>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</si>
  <si>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</si>
  <si>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</si>
  <si>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</si>
  <si>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</si>
  <si>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</si>
  <si>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</si>
  <si>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</si>
  <si>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</si>
  <si>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</si>
  <si>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</si>
  <si>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</si>
  <si>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</si>
  <si>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</si>
  <si>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</si>
  <si>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</si>
  <si>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</si>
  <si>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</si>
  <si>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</si>
  <si>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</si>
  <si>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</si>
  <si>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</si>
  <si>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</si>
  <si>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</si>
  <si>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</si>
  <si>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</si>
  <si>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</si>
  <si>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</si>
  <si>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</si>
  <si>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</si>
  <si>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</si>
  <si>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</si>
  <si>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</si>
  <si>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</si>
  <si>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</si>
  <si>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</si>
  <si>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</si>
  <si>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</si>
  <si>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</si>
  <si>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</si>
  <si>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</si>
  <si>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</si>
  <si>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</si>
  <si>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</si>
  <si>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</si>
  <si>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</si>
  <si>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</si>
  <si>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</si>
  <si>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</si>
  <si>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</si>
  <si>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</si>
  <si>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</si>
  <si>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</si>
  <si>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</si>
  <si>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</si>
  <si>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</si>
  <si>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</si>
  <si>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</si>
  <si>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</si>
  <si>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</si>
  <si>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</si>
  <si>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</si>
  <si>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</si>
  <si>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</si>
  <si>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</si>
  <si>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</si>
  <si>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</si>
  <si>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</si>
  <si>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</si>
  <si>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</si>
  <si>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</si>
  <si>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</si>
  <si>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</si>
  <si>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</si>
  <si>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</si>
  <si>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</si>
  <si>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</si>
  <si>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</si>
  <si>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</si>
  <si>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</si>
  <si>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</si>
  <si>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</si>
  <si>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</si>
  <si>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</si>
  <si>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</si>
  <si>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</si>
  <si>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</si>
  <si>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</si>
  <si>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</si>
  <si>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</si>
  <si>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</si>
  <si>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</si>
  <si>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</si>
  <si>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</si>
  <si>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</si>
  <si>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</si>
  <si>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</si>
  <si>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</si>
  <si>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</si>
  <si>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</si>
  <si>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</si>
  <si>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</si>
  <si>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</si>
  <si>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</si>
  <si>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</si>
  <si>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</si>
  <si>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</si>
  <si>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</si>
  <si>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</si>
  <si>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</si>
  <si>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</si>
  <si>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</si>
  <si>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</si>
  <si>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</si>
  <si>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</si>
  <si>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</si>
  <si>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</si>
  <si>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</si>
  <si>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</si>
  <si>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</si>
  <si>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</si>
  <si>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</si>
  <si>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</si>
  <si>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</si>
  <si>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</si>
  <si>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</si>
  <si>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</si>
  <si>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</si>
  <si>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</si>
  <si>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</si>
  <si>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</si>
  <si>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</si>
  <si>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</si>
  <si>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</si>
  <si>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</si>
  <si>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</si>
  <si>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</si>
  <si>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</si>
  <si>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</si>
  <si>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</si>
  <si>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</si>
  <si>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</si>
  <si>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</si>
  <si>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</si>
  <si>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</si>
  <si>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</si>
  <si>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</si>
  <si>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</si>
  <si>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</si>
  <si>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</si>
  <si>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</si>
  <si>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</si>
  <si>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</si>
  <si>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</si>
  <si>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</si>
  <si>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</si>
  <si>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</si>
  <si>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</si>
  <si>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</si>
  <si>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</si>
  <si>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</si>
  <si>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</si>
  <si>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</si>
  <si>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</si>
  <si>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</si>
  <si>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</si>
  <si>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</si>
  <si>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</si>
  <si>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</si>
  <si>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</si>
  <si>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</si>
  <si>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</si>
  <si>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</si>
  <si>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</si>
  <si>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</si>
  <si>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</si>
  <si>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</si>
  <si>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</si>
  <si>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</si>
  <si>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</si>
  <si>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</si>
  <si>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</si>
  <si>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</si>
  <si>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</si>
  <si>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</si>
  <si>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</si>
  <si>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</si>
  <si>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</si>
  <si>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</si>
  <si>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</si>
  <si>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</si>
  <si>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</si>
  <si>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</si>
  <si>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</si>
  <si>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</si>
  <si>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</si>
  <si>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</si>
  <si>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</si>
  <si>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</si>
  <si>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</si>
  <si>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</si>
  <si>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</si>
  <si>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</si>
  <si>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</si>
  <si>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</si>
  <si>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</si>
  <si>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</si>
  <si>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</si>
  <si>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</si>
  <si>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</si>
  <si>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</si>
  <si>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</si>
  <si>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</si>
  <si>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</si>
  <si>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</si>
  <si>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</si>
  <si>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</si>
  <si>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</si>
  <si>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</si>
  <si>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</si>
  <si>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</si>
  <si>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</si>
  <si>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</si>
  <si>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</si>
  <si>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</si>
  <si>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</si>
  <si>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</si>
  <si>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</si>
  <si>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</si>
  <si>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</si>
  <si>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</si>
  <si>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</si>
  <si>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</si>
  <si>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</si>
  <si>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</si>
  <si>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</si>
  <si>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</si>
  <si>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</si>
  <si>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</si>
  <si>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</si>
  <si>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</si>
  <si>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</si>
  <si>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</si>
  <si>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</si>
  <si>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</si>
  <si>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</si>
  <si>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</si>
  <si>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</si>
  <si>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</si>
  <si>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</si>
  <si>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</si>
  <si>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</si>
  <si>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</si>
  <si>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</si>
  <si>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</si>
  <si>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</si>
  <si>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</si>
  <si>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</si>
  <si>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</si>
  <si>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</si>
  <si>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</si>
  <si>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</si>
  <si>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</si>
  <si>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</si>
  <si>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</si>
  <si>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</si>
  <si>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</si>
  <si>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</si>
  <si>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</si>
  <si>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</si>
  <si>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</si>
  <si>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</si>
  <si>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</si>
  <si>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</si>
  <si>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</si>
  <si>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</si>
  <si>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</si>
  <si>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</si>
  <si>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</si>
  <si>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</si>
  <si>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</si>
  <si>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</si>
  <si>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</si>
  <si>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</si>
  <si>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</si>
  <si>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</si>
  <si>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</si>
  <si>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</si>
  <si>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</si>
  <si>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</si>
  <si>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</si>
  <si>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</si>
  <si>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</si>
  <si>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</si>
  <si>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</si>
  <si>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</si>
  <si>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</si>
  <si>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</si>
  <si>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</si>
  <si>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</si>
  <si>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</si>
  <si>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</si>
  <si>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</si>
  <si>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</si>
  <si>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</si>
  <si>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</si>
  <si>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</si>
  <si>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</si>
  <si>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</si>
  <si>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</si>
  <si>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</si>
  <si>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</si>
  <si>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</si>
  <si>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</si>
  <si>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</si>
  <si>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</si>
  <si>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</si>
  <si>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</si>
  <si>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</si>
  <si>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</si>
  <si>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</si>
  <si>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</si>
  <si>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</si>
  <si>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</si>
  <si>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</si>
  <si>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</si>
  <si>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</si>
  <si>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</si>
  <si>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</si>
  <si>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</si>
  <si>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</si>
  <si>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</si>
  <si>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</si>
  <si>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</si>
  <si>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</si>
  <si>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</si>
  <si>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</si>
  <si>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</si>
  <si>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</si>
  <si>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</si>
  <si>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</si>
  <si>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</si>
  <si>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</si>
  <si>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</si>
  <si>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</si>
  <si>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</si>
  <si>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</si>
  <si>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</si>
  <si>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</si>
  <si>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</si>
  <si>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</si>
  <si>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</si>
  <si>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</si>
  <si>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</si>
  <si>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</si>
  <si>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</si>
  <si>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</si>
  <si>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</si>
  <si>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</si>
  <si>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</si>
  <si>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</si>
  <si>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</si>
  <si>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</si>
  <si>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</si>
  <si>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</si>
  <si>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</si>
  <si>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</si>
  <si>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</si>
  <si>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</si>
  <si>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</si>
  <si>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</si>
  <si>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</si>
  <si>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</si>
  <si>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</si>
  <si>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</si>
  <si>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</si>
  <si>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</si>
  <si>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</si>
  <si>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</si>
  <si>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</si>
  <si>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</si>
  <si>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</si>
  <si>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</si>
  <si>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</si>
  <si>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</si>
  <si>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</si>
  <si>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</si>
  <si>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</si>
  <si>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</si>
  <si>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</si>
  <si>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</si>
  <si>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</si>
  <si>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</si>
  <si>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</si>
  <si>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</si>
  <si>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</si>
  <si>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</si>
  <si>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</si>
  <si>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</si>
  <si>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</si>
  <si>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</si>
  <si>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</si>
  <si>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</si>
  <si>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</si>
  <si>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</si>
  <si>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</si>
  <si>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</si>
  <si>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</si>
  <si>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</si>
  <si>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</si>
  <si>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</si>
  <si>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</si>
  <si>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</si>
  <si>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</si>
  <si>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</si>
  <si>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</si>
  <si>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</si>
  <si>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</si>
  <si>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</si>
  <si>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</si>
  <si>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</si>
  <si>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</si>
  <si>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</si>
  <si>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</si>
  <si>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</si>
  <si>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</si>
  <si>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</si>
  <si>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</si>
  <si>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</si>
  <si>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</si>
  <si>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</si>
  <si>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</si>
  <si>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</si>
  <si>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</si>
  <si>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</si>
  <si>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</si>
  <si>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</si>
  <si>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</si>
  <si>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</si>
  <si>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</si>
  <si>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</si>
  <si>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</si>
  <si>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</si>
  <si>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</si>
  <si>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</si>
  <si>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</si>
  <si>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</si>
  <si>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</si>
  <si>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</si>
  <si>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</si>
  <si>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</si>
  <si>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</si>
  <si>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</si>
  <si>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</si>
  <si>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</si>
  <si>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</si>
  <si>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</si>
  <si>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</si>
  <si>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</si>
  <si>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</si>
  <si>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</si>
  <si>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</si>
  <si>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</si>
  <si>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</si>
  <si>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</si>
  <si>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</si>
  <si>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</si>
  <si>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</si>
  <si>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</si>
  <si>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</si>
  <si>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</si>
  <si>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</si>
  <si>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</si>
  <si>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</si>
  <si>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</si>
  <si>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</si>
  <si>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</si>
  <si>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</si>
  <si>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</si>
  <si>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</si>
  <si>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</si>
  <si>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</si>
  <si>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</si>
  <si>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</si>
  <si>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</si>
  <si>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</si>
  <si>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</si>
  <si>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</si>
  <si>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</si>
  <si>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</si>
  <si>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</si>
  <si>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</si>
  <si>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</si>
  <si>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</si>
  <si>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</si>
  <si>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</si>
  <si>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</si>
  <si>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</si>
  <si>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</si>
  <si>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</si>
  <si>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</si>
  <si>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</si>
  <si>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</si>
  <si>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</si>
  <si>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</si>
  <si>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</si>
  <si>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</si>
  <si>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</si>
  <si>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</si>
  <si>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</si>
  <si>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</si>
  <si>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</si>
  <si>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</si>
  <si>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</si>
  <si>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</si>
  <si>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</si>
  <si>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</si>
  <si>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</si>
  <si>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</si>
  <si>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</si>
  <si>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</si>
  <si>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</si>
  <si>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</si>
  <si>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</si>
  <si>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</si>
  <si>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</si>
  <si>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</si>
  <si>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</si>
  <si>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</si>
  <si>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</si>
  <si>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</si>
  <si>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</si>
  <si>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</si>
  <si>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</si>
  <si>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</si>
  <si>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</si>
  <si>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</si>
  <si>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</si>
  <si>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</si>
  <si>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</si>
  <si>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</si>
  <si>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</si>
  <si>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</si>
  <si>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</si>
  <si>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</si>
  <si>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</si>
  <si>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</si>
  <si>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</si>
  <si>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</si>
  <si>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</si>
  <si>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</si>
  <si>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</si>
  <si>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</si>
  <si>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</si>
  <si>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</si>
  <si>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</si>
  <si>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</si>
  <si>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</si>
  <si>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</si>
  <si>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</si>
  <si>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</si>
  <si>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</si>
  <si>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</si>
  <si>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</si>
  <si>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</si>
  <si>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</si>
  <si>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</si>
  <si>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</si>
  <si>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</si>
  <si>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</si>
  <si>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</si>
  <si>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</si>
  <si>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</si>
  <si>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</si>
  <si>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</si>
  <si>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</si>
  <si>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</si>
  <si>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</si>
  <si>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</si>
  <si>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</si>
  <si>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</si>
  <si>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</si>
  <si>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</si>
  <si>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</si>
  <si>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</si>
  <si>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</si>
  <si>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</si>
  <si>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</si>
  <si>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</si>
  <si>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</si>
  <si>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</si>
  <si>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</si>
  <si>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</si>
  <si>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</si>
  <si>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</si>
  <si>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</si>
  <si>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</si>
  <si>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</si>
  <si>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</si>
  <si>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</si>
  <si>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</si>
  <si>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</si>
  <si>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</si>
  <si>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</si>
  <si>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</si>
  <si>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</si>
  <si>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</si>
  <si>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</si>
  <si>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</si>
  <si>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</si>
  <si>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</si>
  <si>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</si>
  <si>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</si>
  <si>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</si>
  <si>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</si>
  <si>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</si>
  <si>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</si>
  <si>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</si>
  <si>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</si>
  <si>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</si>
  <si>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</si>
  <si>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</si>
  <si>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</si>
  <si>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</si>
  <si>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</si>
  <si>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</si>
  <si>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</si>
  <si>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</si>
  <si>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</si>
  <si>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</si>
  <si>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</si>
  <si>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</si>
  <si>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</si>
  <si>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</si>
  <si>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</si>
  <si>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</si>
  <si>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</si>
  <si>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</si>
  <si>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</si>
  <si>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</si>
  <si>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</si>
  <si>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</si>
  <si>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</si>
  <si>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</si>
  <si>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</si>
  <si>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</si>
  <si>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</si>
  <si>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</si>
  <si>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</si>
  <si>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</si>
  <si>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</si>
  <si>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</si>
  <si>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</si>
  <si>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</si>
  <si>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</si>
  <si>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</si>
  <si>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</si>
  <si>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</si>
  <si>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</si>
  <si>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</si>
  <si>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</si>
  <si>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</si>
  <si>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</si>
  <si>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</si>
  <si>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</si>
  <si>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</si>
  <si>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</si>
  <si>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</si>
  <si>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</si>
  <si>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</si>
  <si>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</si>
  <si>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</si>
  <si>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</si>
  <si>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</si>
  <si>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</si>
  <si>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</si>
  <si>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</si>
  <si>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</si>
  <si>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</si>
  <si>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</si>
  <si>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</si>
  <si>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</si>
  <si>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</si>
  <si>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</si>
  <si>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</si>
  <si>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</si>
  <si>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</si>
  <si>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</si>
  <si>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</si>
  <si>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</si>
  <si>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</si>
  <si>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</si>
  <si>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</si>
  <si>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</si>
  <si>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</si>
  <si>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</si>
  <si>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</si>
  <si>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</si>
  <si>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</si>
  <si>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</si>
  <si>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</si>
  <si>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</si>
  <si>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</si>
  <si>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</si>
  <si>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</si>
  <si>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</si>
  <si>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</si>
  <si>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</si>
  <si>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</si>
  <si>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</si>
  <si>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</si>
  <si>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</si>
  <si>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</si>
  <si>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</si>
  <si>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</si>
  <si>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</si>
  <si>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</si>
  <si>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</si>
  <si>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</si>
  <si>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</si>
  <si>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</si>
  <si>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</si>
  <si>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</si>
  <si>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</si>
  <si>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</si>
  <si>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</si>
  <si>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</si>
  <si>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</si>
  <si>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</si>
  <si>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</si>
  <si>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</si>
  <si>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</si>
  <si>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</si>
  <si>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</si>
  <si>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</si>
  <si>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</si>
  <si>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</si>
  <si>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</si>
  <si>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</si>
  <si>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</si>
  <si>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</si>
  <si>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</si>
  <si>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</si>
  <si>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</si>
  <si>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</si>
  <si>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</si>
  <si>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</si>
  <si>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</si>
  <si>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</si>
  <si>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</si>
  <si>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</si>
  <si>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</si>
  <si>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</si>
  <si>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</si>
  <si>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</si>
  <si>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</si>
  <si>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</si>
  <si>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</si>
  <si>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</si>
  <si>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</si>
  <si>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</si>
  <si>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</si>
  <si>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</si>
  <si>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</si>
  <si>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</si>
  <si>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</si>
  <si>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</si>
  <si>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</si>
  <si>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</si>
  <si>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</si>
  <si>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</si>
  <si>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</si>
  <si>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</si>
  <si>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</si>
  <si>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</si>
  <si>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</si>
  <si>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</si>
  <si>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</si>
  <si>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</si>
  <si>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</si>
  <si>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</si>
  <si>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</si>
  <si>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</si>
  <si>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</si>
  <si>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</si>
  <si>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</si>
  <si>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</si>
  <si>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</si>
  <si>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</si>
  <si>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</si>
  <si>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</si>
  <si>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</si>
  <si>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</si>
  <si>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</si>
  <si>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</si>
  <si>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</si>
  <si>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</si>
  <si>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</si>
  <si>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</si>
  <si>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</si>
  <si>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</si>
  <si>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</si>
  <si>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</si>
  <si>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</si>
  <si>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</si>
  <si>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</si>
  <si>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</si>
  <si>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</si>
  <si>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</si>
  <si>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</si>
  <si>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</si>
  <si>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</si>
  <si>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</si>
  <si>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</si>
  <si>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</si>
  <si>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</si>
  <si>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</si>
  <si>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</si>
  <si>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</si>
  <si>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</si>
  <si>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</si>
  <si>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</si>
  <si>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</si>
  <si>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</si>
  <si>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</si>
  <si>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</si>
  <si>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</si>
  <si>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</si>
  <si>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</si>
  <si>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</si>
  <si>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</si>
  <si>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</si>
  <si>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</si>
  <si>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</si>
  <si>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</si>
  <si>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</si>
  <si>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</si>
  <si>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</si>
  <si>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</si>
  <si>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</si>
  <si>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</si>
  <si>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</si>
  <si>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</si>
  <si>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</si>
  <si>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</si>
  <si>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</si>
  <si>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</si>
  <si>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</si>
  <si>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</si>
  <si>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</si>
  <si>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</si>
  <si>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</si>
  <si>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</si>
  <si>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</si>
  <si>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</si>
  <si>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</si>
  <si>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</si>
  <si>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</si>
  <si>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</si>
  <si>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</si>
  <si>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</si>
  <si>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</si>
  <si>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</si>
  <si>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</si>
  <si>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</si>
  <si>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</si>
  <si>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</si>
  <si>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</si>
  <si>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</si>
  <si>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</si>
  <si>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</si>
  <si>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</si>
  <si>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</si>
  <si>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</si>
  <si>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</si>
  <si>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</si>
  <si>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</si>
  <si>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</si>
  <si>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</si>
  <si>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</si>
  <si>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</si>
  <si>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</si>
  <si>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</si>
  <si>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</si>
  <si>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</si>
  <si>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</si>
  <si>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</si>
  <si>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</si>
  <si>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</si>
  <si>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</si>
  <si>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</si>
  <si>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</si>
  <si>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</si>
  <si>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</si>
  <si>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</si>
  <si>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</si>
  <si>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</si>
  <si>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</si>
  <si>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</si>
  <si>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</si>
  <si>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</si>
  <si>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</si>
  <si>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</si>
  <si>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</si>
  <si>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</si>
  <si>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</si>
  <si>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</si>
  <si>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</si>
  <si>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</si>
  <si>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</si>
  <si>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</si>
  <si>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</si>
  <si>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</si>
  <si>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</si>
  <si>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</si>
  <si>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</si>
  <si>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</si>
  <si>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</si>
  <si>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</si>
  <si>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</si>
  <si>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</si>
  <si>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</si>
  <si>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</si>
  <si>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</si>
  <si>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</si>
  <si>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</si>
  <si>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</si>
  <si>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</si>
  <si>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</si>
  <si>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</si>
  <si>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</si>
  <si>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</si>
  <si>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</si>
  <si>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</si>
  <si>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</si>
  <si>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</si>
  <si>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</si>
  <si>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</si>
  <si>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</si>
  <si>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</si>
  <si>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</si>
  <si>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</si>
  <si>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</si>
  <si>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</si>
  <si>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</si>
  <si>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</si>
  <si>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</si>
  <si>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</si>
  <si>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</si>
  <si>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</si>
  <si>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</si>
  <si>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</si>
  <si>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</si>
  <si>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</si>
  <si>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</si>
  <si>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</si>
  <si>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</si>
  <si>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</si>
  <si>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</si>
  <si>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</si>
  <si>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</si>
  <si>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</si>
  <si>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</si>
  <si>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</si>
  <si>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</si>
  <si>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</si>
  <si>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</si>
  <si>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</si>
  <si>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</si>
  <si>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</si>
  <si>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</si>
  <si>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</si>
  <si>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</si>
  <si>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</si>
  <si>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</si>
  <si>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</si>
  <si>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</si>
  <si>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</si>
  <si>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</si>
  <si>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</si>
  <si>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</si>
  <si>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</si>
  <si>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</si>
  <si>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</si>
  <si>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</si>
  <si>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</si>
  <si>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</si>
  <si>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</si>
  <si>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</si>
  <si>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</si>
  <si>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</si>
  <si>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</si>
  <si>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</si>
  <si>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</si>
  <si>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</si>
  <si>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</si>
  <si>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</si>
  <si>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</si>
  <si>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</si>
  <si>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</si>
  <si>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</si>
  <si>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</si>
  <si>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</si>
  <si>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</si>
  <si>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</si>
  <si>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</si>
  <si>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</si>
  <si>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</si>
  <si>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</si>
  <si>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</si>
  <si>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</si>
  <si>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</si>
  <si>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</si>
  <si>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</si>
  <si>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</si>
  <si>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</si>
  <si>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</si>
  <si>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</si>
  <si>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</si>
  <si>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</si>
  <si>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</si>
  <si>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</si>
  <si>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</si>
  <si>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</si>
  <si>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</si>
  <si>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</si>
  <si>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</si>
  <si>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</si>
  <si>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</si>
  <si>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</si>
  <si>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</si>
  <si>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</si>
  <si>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</si>
  <si>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</si>
  <si>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</si>
  <si>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</si>
  <si>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</si>
  <si>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</si>
  <si>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</si>
  <si>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</si>
  <si>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</si>
  <si>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</si>
  <si>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</si>
  <si>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</si>
  <si>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</si>
  <si>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</si>
  <si>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</si>
  <si>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</si>
  <si>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</si>
  <si>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</si>
  <si>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</si>
  <si>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</si>
  <si>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</si>
  <si>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</si>
  <si>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</si>
  <si>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</si>
  <si>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</si>
  <si>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</si>
  <si>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</si>
  <si>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</si>
  <si>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</si>
  <si>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</si>
  <si>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</si>
  <si>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</si>
  <si>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</si>
  <si>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</si>
  <si>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</si>
  <si>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</si>
  <si>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</si>
  <si>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</si>
  <si>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</si>
  <si>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</si>
  <si>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</si>
  <si>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</si>
  <si>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</si>
  <si>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</si>
  <si>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</si>
  <si>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</si>
  <si>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</si>
  <si>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</si>
  <si>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</si>
  <si>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</si>
  <si>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</si>
  <si>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</si>
  <si>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</si>
  <si>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</si>
  <si>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</si>
  <si>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</si>
  <si>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</si>
  <si>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</si>
  <si>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</si>
  <si>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</si>
  <si>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</si>
  <si>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</si>
  <si>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</si>
  <si>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</si>
  <si>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</si>
  <si>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</si>
  <si>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</si>
  <si>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</si>
  <si>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</si>
  <si>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</si>
  <si>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</si>
  <si>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</si>
  <si>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</si>
  <si>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</si>
  <si>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</si>
  <si>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</si>
  <si>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</si>
  <si>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</si>
  <si>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</si>
  <si>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</si>
  <si>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</si>
  <si>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</si>
  <si>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</si>
  <si>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</si>
  <si>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</si>
  <si>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</si>
  <si>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</si>
  <si>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</si>
  <si>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</si>
  <si>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</si>
  <si>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</si>
  <si>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</si>
  <si>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</si>
  <si>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</si>
  <si>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</si>
  <si>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</si>
  <si>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</si>
  <si>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</si>
  <si>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</si>
  <si>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</si>
  <si>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</si>
  <si>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</si>
  <si>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</si>
  <si>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</si>
  <si>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</si>
  <si>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</si>
  <si>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</si>
  <si>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</si>
  <si>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</si>
  <si>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</si>
  <si>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</si>
  <si>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</si>
  <si>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</si>
  <si>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</si>
  <si>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</si>
  <si>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</si>
  <si>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</si>
  <si>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</si>
  <si>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</si>
  <si>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</si>
  <si>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</si>
  <si>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</si>
  <si>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</si>
  <si>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</si>
  <si>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</si>
  <si>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</si>
  <si>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</si>
  <si>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</si>
  <si>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</si>
  <si>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</si>
  <si>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</si>
  <si>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</si>
  <si>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</si>
  <si>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</si>
  <si>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</si>
  <si>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</si>
  <si>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</si>
  <si>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</si>
  <si>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</si>
  <si>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</si>
  <si>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</si>
  <si>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</si>
  <si>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</si>
  <si>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</si>
  <si>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</si>
  <si>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</si>
  <si>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</si>
  <si>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</si>
  <si>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</si>
  <si>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</si>
  <si>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</si>
  <si>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</si>
  <si>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</si>
  <si>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</si>
  <si>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</si>
  <si>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</si>
  <si>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</si>
  <si>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</si>
  <si>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</si>
  <si>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</si>
  <si>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</si>
  <si>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</si>
  <si>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</si>
  <si>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</si>
  <si>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</si>
  <si>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</si>
  <si>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</si>
  <si>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</si>
  <si>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</si>
  <si>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</si>
  <si>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</si>
  <si>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</si>
  <si>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</si>
  <si>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</si>
  <si>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</si>
  <si>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</si>
  <si>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</si>
  <si>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</si>
  <si>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</si>
  <si>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</si>
  <si>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</si>
  <si>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</si>
  <si>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</si>
  <si>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</si>
  <si>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</si>
  <si>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</si>
  <si>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</si>
  <si>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</si>
  <si>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</si>
  <si>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</si>
  <si>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</si>
  <si>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</si>
  <si>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</si>
  <si>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</si>
  <si>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</si>
  <si>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</si>
  <si>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</si>
  <si>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</si>
  <si>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</si>
  <si>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</si>
  <si>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</si>
  <si>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</si>
  <si>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</si>
  <si>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</si>
  <si>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</si>
  <si>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</si>
  <si>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</si>
  <si>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</si>
  <si>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</si>
  <si>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</si>
  <si>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</si>
  <si>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</si>
  <si>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</si>
  <si>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</si>
  <si>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</si>
  <si>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</si>
  <si>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</si>
  <si>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</si>
  <si>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</si>
  <si>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</si>
  <si>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</si>
  <si>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</si>
  <si>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</si>
  <si>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</si>
  <si>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</si>
  <si>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</si>
  <si>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</si>
  <si>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</si>
  <si>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</si>
  <si>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</si>
  <si>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</si>
  <si>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</si>
  <si>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</si>
  <si>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</si>
  <si>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</si>
  <si>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</si>
  <si>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</si>
  <si>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</si>
  <si>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</si>
  <si>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</si>
  <si>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</si>
  <si>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</si>
  <si>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</si>
  <si>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</si>
  <si>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</si>
  <si>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</si>
  <si>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</si>
  <si>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</si>
  <si>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</si>
  <si>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</si>
  <si>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</si>
  <si>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</si>
  <si>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</si>
  <si>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</si>
  <si>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</si>
  <si>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</si>
  <si>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</si>
  <si>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</si>
  <si>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</si>
  <si>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</si>
  <si>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</si>
  <si>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</si>
  <si>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</si>
  <si>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</si>
  <si>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</si>
  <si>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</si>
  <si>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</si>
  <si>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</si>
  <si>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</si>
  <si>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</si>
  <si>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</si>
  <si>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</si>
  <si>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</si>
  <si>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</si>
  <si>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</si>
  <si>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</si>
  <si>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</si>
  <si>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</si>
  <si>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</si>
  <si>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</si>
  <si>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</si>
  <si>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</si>
  <si>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</si>
  <si>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</si>
  <si>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</si>
  <si>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</si>
  <si>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</si>
  <si>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</si>
  <si>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</si>
  <si>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</si>
  <si>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</si>
  <si>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</si>
  <si>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</si>
  <si>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</si>
  <si>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</si>
  <si>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</si>
  <si>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</si>
  <si>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</si>
  <si>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</si>
  <si>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</si>
  <si>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</si>
  <si>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</si>
  <si>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</si>
  <si>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</si>
  <si>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</si>
  <si>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</si>
  <si>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</si>
  <si>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</si>
  <si>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</si>
  <si>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</si>
  <si>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</si>
  <si>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</si>
  <si>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</si>
  <si>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</si>
  <si>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</si>
  <si>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</si>
  <si>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</si>
  <si>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</si>
  <si>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</si>
  <si>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</si>
  <si>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</si>
  <si>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</si>
  <si>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</si>
  <si>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</si>
  <si>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</si>
  <si>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</si>
  <si>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</si>
  <si>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</si>
  <si>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</si>
  <si>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</si>
  <si>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</si>
  <si>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</si>
  <si>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</si>
  <si>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</si>
  <si>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</si>
  <si>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</si>
  <si>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</si>
  <si>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</si>
  <si>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</si>
  <si>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</si>
  <si>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</si>
  <si>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</si>
  <si>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</si>
  <si>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</si>
  <si>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</si>
  <si>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</si>
  <si>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</si>
  <si>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</si>
  <si>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</si>
  <si>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</si>
  <si>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</si>
  <si>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</si>
  <si>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</si>
  <si>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</si>
  <si>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</si>
  <si>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</si>
  <si>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</si>
  <si>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</si>
  <si>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</si>
  <si>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</si>
  <si>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</si>
  <si>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</si>
  <si>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</si>
  <si>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</si>
  <si>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</si>
  <si>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</si>
  <si>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</si>
  <si>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</si>
  <si>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</si>
  <si>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</si>
  <si>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</si>
  <si>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</si>
  <si>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</si>
  <si>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</si>
  <si>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</si>
  <si>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</si>
  <si>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</si>
  <si>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</si>
  <si>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</si>
  <si>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</si>
  <si>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</si>
  <si>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</si>
  <si>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</si>
  <si>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</si>
  <si>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</si>
  <si>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</si>
  <si>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</si>
  <si>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</si>
  <si>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</si>
  <si>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</si>
  <si>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</si>
  <si>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</si>
  <si>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</si>
  <si>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</si>
  <si>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</si>
  <si>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</si>
  <si>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</si>
  <si>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</si>
  <si>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</si>
  <si>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</si>
  <si>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</si>
  <si>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</si>
  <si>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</si>
  <si>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</si>
  <si>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</si>
  <si>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</si>
  <si>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</si>
  <si>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</si>
  <si>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</si>
  <si>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</si>
  <si>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</si>
  <si>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</si>
  <si>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</si>
  <si>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</si>
  <si>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</si>
  <si>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</si>
  <si>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</si>
  <si>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</si>
  <si>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</si>
  <si>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</si>
  <si>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</si>
  <si>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</si>
  <si>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</si>
  <si>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</si>
  <si>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</si>
  <si>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</si>
  <si>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</si>
  <si>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</si>
  <si>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</si>
  <si>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</si>
  <si>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</si>
  <si>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</si>
  <si>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</si>
  <si>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</si>
  <si>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</si>
  <si>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</si>
  <si>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</si>
  <si>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</si>
  <si>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</si>
  <si>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</si>
  <si>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</si>
  <si>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</si>
  <si>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</si>
  <si>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</si>
  <si>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</si>
  <si>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</si>
  <si>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</si>
  <si>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</si>
  <si>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</si>
  <si>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</si>
  <si>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</si>
  <si>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</si>
  <si>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</si>
  <si>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</si>
  <si>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</si>
  <si>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</si>
  <si>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</si>
  <si>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</si>
  <si>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</si>
  <si>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</si>
  <si>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</si>
  <si>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</si>
  <si>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</si>
  <si>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</si>
  <si>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</si>
  <si>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</si>
  <si>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</si>
  <si>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</si>
  <si>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</si>
  <si>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</si>
  <si>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</si>
  <si>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</si>
  <si>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</si>
  <si>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</si>
  <si>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</si>
  <si>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</si>
  <si>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</si>
  <si>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</si>
  <si>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</si>
  <si>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</si>
  <si>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</si>
  <si>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</si>
  <si>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</si>
  <si>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</si>
  <si>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</si>
  <si>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</si>
  <si>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</si>
  <si>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</si>
  <si>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</si>
  <si>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</si>
  <si>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</si>
  <si>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</si>
  <si>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</si>
  <si>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</si>
  <si>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</si>
  <si>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</si>
  <si>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</si>
  <si>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</si>
  <si>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</si>
  <si>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</si>
  <si>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</si>
  <si>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</si>
  <si>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</si>
  <si>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</si>
  <si>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</si>
  <si>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</si>
  <si>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</si>
  <si>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</si>
  <si>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</si>
  <si>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</si>
  <si>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</si>
  <si>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</si>
  <si>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</si>
  <si>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</si>
  <si>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</si>
  <si>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</si>
  <si>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</si>
  <si>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</si>
  <si>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</si>
  <si>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</si>
  <si>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</si>
  <si>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</si>
  <si>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</si>
  <si>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</si>
  <si>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</si>
  <si>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</si>
  <si>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</si>
  <si>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</si>
  <si>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</si>
  <si>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</si>
  <si>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</si>
  <si>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</si>
  <si>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</si>
  <si>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</si>
  <si>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</si>
  <si>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</si>
  <si>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</si>
  <si>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</si>
  <si>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</si>
  <si>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</si>
  <si>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</si>
  <si>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</si>
  <si>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</si>
  <si>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</si>
  <si>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</si>
  <si>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</si>
  <si>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</si>
  <si>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</si>
  <si>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</si>
  <si>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</si>
  <si>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</si>
  <si>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</si>
  <si>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</si>
  <si>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</si>
  <si>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</si>
  <si>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</si>
  <si>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</si>
  <si>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</si>
  <si>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</si>
  <si>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</si>
  <si>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</si>
  <si>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</si>
  <si>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</si>
  <si>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</si>
  <si>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</si>
  <si>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</si>
  <si>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</si>
  <si>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</si>
  <si>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</si>
  <si>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</si>
  <si>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</si>
  <si>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</si>
  <si>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</si>
  <si>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</si>
  <si>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</si>
  <si>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</si>
  <si>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</si>
  <si>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</si>
  <si>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</si>
  <si>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</si>
  <si>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</si>
  <si>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</si>
  <si>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</si>
  <si>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</si>
  <si>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</si>
  <si>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</si>
  <si>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</si>
  <si>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</si>
  <si>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</si>
  <si>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</si>
  <si>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</si>
  <si>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</si>
  <si>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</si>
  <si>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</si>
  <si>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</si>
  <si>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</si>
  <si>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</si>
  <si>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</si>
  <si>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</si>
  <si>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</si>
  <si>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</si>
  <si>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</si>
  <si>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</si>
  <si>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</si>
  <si>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</si>
  <si>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</si>
  <si>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</si>
  <si>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</si>
  <si>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</si>
  <si>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</si>
  <si>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</si>
  <si>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</si>
  <si>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</si>
  <si>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</si>
  <si>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</si>
  <si>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</si>
  <si>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</si>
  <si>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</si>
  <si>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</si>
  <si>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</si>
  <si>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</si>
  <si>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</si>
  <si>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</si>
  <si>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</si>
  <si>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</si>
  <si>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</si>
  <si>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</si>
  <si>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</si>
  <si>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</si>
  <si>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</si>
  <si>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</si>
  <si>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</si>
  <si>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</si>
  <si>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</si>
  <si>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</si>
  <si>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</si>
  <si>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</si>
  <si>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</si>
  <si>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</si>
  <si>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</si>
  <si>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</si>
  <si>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</si>
  <si>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</si>
  <si>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</si>
  <si>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</si>
  <si>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</si>
  <si>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</si>
  <si>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</si>
  <si>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</si>
  <si>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</si>
  <si>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</si>
  <si>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</si>
  <si>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</si>
  <si>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</si>
  <si>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</si>
  <si>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</si>
  <si>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</si>
  <si>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</si>
  <si>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</si>
  <si>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</si>
  <si>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</si>
  <si>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</si>
  <si>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</si>
  <si>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</si>
  <si>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</si>
  <si>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</si>
  <si>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</si>
  <si>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</si>
  <si>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</si>
  <si>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</si>
  <si>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</si>
  <si>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</si>
  <si>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</si>
  <si>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</si>
  <si>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</si>
  <si>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</si>
  <si>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</si>
  <si>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</si>
  <si>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</si>
  <si>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</si>
  <si>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</si>
  <si>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</si>
  <si>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</si>
  <si>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</si>
  <si>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</si>
  <si>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</si>
  <si>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</si>
  <si>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</si>
  <si>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</si>
  <si>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</si>
  <si>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</si>
  <si>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</si>
  <si>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</si>
  <si>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</si>
  <si>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</si>
  <si>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</si>
  <si>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</si>
  <si>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</si>
  <si>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</si>
  <si>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</si>
  <si>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</si>
  <si>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</si>
  <si>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</si>
  <si>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</si>
  <si>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</si>
  <si>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</si>
  <si>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</si>
  <si>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</si>
  <si>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</si>
  <si>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</si>
  <si>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</si>
  <si>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</si>
  <si>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</si>
  <si>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</si>
  <si>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</si>
  <si>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</si>
  <si>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</si>
  <si>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</si>
  <si>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</si>
  <si>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</si>
  <si>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</si>
  <si>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</si>
  <si>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</si>
  <si>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</si>
  <si>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</si>
  <si>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</si>
  <si>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</si>
  <si>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</si>
  <si>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</si>
  <si>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</si>
  <si>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</si>
  <si>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</si>
  <si>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</si>
  <si>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</si>
  <si>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</si>
  <si>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</si>
  <si>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</si>
  <si>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</si>
  <si>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</si>
  <si>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</si>
  <si>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</si>
  <si>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</si>
  <si>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</si>
  <si>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</si>
  <si>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</si>
  <si>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</si>
  <si>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</si>
  <si>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</si>
  <si>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</si>
  <si>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</si>
  <si>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</si>
  <si>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</si>
  <si>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</si>
  <si>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</si>
  <si>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</si>
  <si>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</si>
  <si>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</si>
  <si>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</si>
  <si>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</si>
  <si>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</si>
  <si>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</si>
  <si>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</si>
  <si>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</si>
  <si>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</si>
  <si>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</si>
  <si>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</si>
  <si>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</si>
  <si>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</si>
  <si>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</si>
  <si>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</si>
  <si>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</si>
  <si>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</si>
  <si>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</si>
  <si>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</si>
  <si>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</si>
  <si>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</si>
  <si>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</si>
  <si>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</si>
  <si>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</si>
  <si>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</si>
  <si>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</si>
  <si>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</si>
  <si>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</si>
  <si>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</si>
  <si>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</si>
  <si>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</si>
  <si>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</si>
  <si>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</si>
  <si>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</si>
  <si>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</si>
  <si>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</si>
  <si>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</si>
  <si>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</si>
  <si>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</si>
  <si>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</si>
  <si>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</si>
  <si>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</si>
  <si>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</si>
  <si>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</si>
  <si>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</si>
  <si>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</si>
  <si>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</si>
  <si>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</si>
  <si>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</si>
  <si>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</si>
  <si>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</si>
  <si>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</si>
  <si>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</si>
  <si>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</si>
  <si>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</si>
  <si>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</si>
  <si>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</si>
  <si>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</si>
  <si>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</si>
  <si>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</si>
  <si>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</si>
  <si>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</si>
  <si>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</si>
  <si>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</si>
  <si>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</si>
  <si>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</si>
  <si>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</si>
  <si>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</si>
  <si>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</si>
  <si>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</si>
  <si>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</si>
  <si>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</si>
  <si>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</si>
  <si>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</si>
  <si>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</si>
  <si>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</si>
  <si>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</si>
  <si>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</si>
  <si>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</si>
  <si>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</si>
  <si>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</si>
  <si>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</si>
  <si>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</si>
  <si>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</si>
  <si>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</si>
  <si>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</si>
  <si>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</si>
  <si>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</si>
  <si>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</si>
  <si>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</si>
  <si>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</si>
  <si>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</si>
  <si>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</si>
  <si>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</si>
  <si>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</si>
  <si>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</si>
  <si>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</si>
  <si>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</si>
  <si>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</si>
  <si>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</si>
  <si>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</si>
  <si>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</si>
  <si>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</si>
  <si>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</si>
  <si>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</si>
  <si>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</si>
  <si>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</si>
  <si>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</si>
  <si>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</si>
  <si>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</si>
  <si>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</si>
  <si>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</si>
  <si>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</si>
  <si>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</si>
  <si>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</si>
  <si>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</si>
  <si>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</si>
  <si>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</si>
  <si>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</si>
  <si>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</si>
  <si>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</si>
  <si>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</si>
  <si>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</si>
  <si>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</si>
  <si>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</si>
  <si>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</si>
  <si>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</si>
  <si>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</si>
  <si>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</si>
  <si>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</si>
  <si>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</si>
  <si>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</si>
  <si>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</si>
  <si>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</si>
  <si>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</si>
  <si>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</si>
  <si>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</si>
  <si>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</si>
  <si>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</si>
  <si>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</si>
  <si>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</si>
  <si>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</si>
  <si>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</si>
  <si>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</si>
  <si>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</si>
  <si>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</si>
  <si>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</si>
  <si>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</si>
  <si>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</si>
  <si>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</si>
  <si>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</si>
  <si>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</si>
  <si>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</si>
  <si>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</si>
  <si>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</si>
  <si>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</si>
  <si>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</si>
  <si>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</si>
  <si>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</si>
  <si>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</si>
  <si>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</si>
  <si>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</si>
  <si>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</si>
  <si>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</si>
  <si>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</si>
  <si>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</si>
  <si>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</si>
  <si>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</si>
  <si>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</si>
  <si>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</si>
  <si>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</si>
  <si>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</si>
  <si>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</si>
  <si>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</si>
  <si>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</si>
  <si>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</si>
  <si>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</si>
  <si>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</si>
  <si>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</si>
  <si>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</si>
  <si>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</si>
  <si>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</si>
  <si>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</si>
  <si>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</si>
  <si>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</si>
  <si>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</si>
  <si>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</si>
  <si>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</si>
  <si>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</si>
  <si>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</si>
  <si>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</si>
  <si>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</si>
  <si>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</si>
  <si>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</si>
  <si>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</si>
  <si>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</si>
  <si>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</si>
  <si>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</si>
  <si>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</si>
  <si>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</si>
  <si>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</si>
  <si>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</si>
  <si>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</si>
  <si>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</si>
  <si>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</si>
  <si>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</si>
  <si>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</si>
  <si>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</si>
  <si>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</si>
  <si>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</si>
  <si>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</si>
  <si>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</si>
  <si>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</si>
  <si>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</si>
  <si>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</si>
  <si>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</si>
  <si>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</si>
  <si>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</si>
  <si>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</si>
  <si>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</si>
  <si>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</si>
  <si>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</si>
  <si>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</si>
  <si>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</si>
  <si>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</si>
  <si>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</si>
  <si>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</si>
  <si>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</si>
  <si>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</si>
  <si>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</si>
  <si>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</si>
  <si>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</si>
  <si>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</si>
  <si>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</si>
  <si>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</si>
  <si>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</si>
  <si>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</si>
  <si>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</si>
  <si>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</si>
  <si>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</si>
  <si>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</si>
  <si>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</si>
  <si>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</si>
  <si>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</si>
  <si>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</si>
  <si>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</si>
  <si>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</si>
  <si>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</si>
  <si>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</si>
  <si>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</si>
  <si>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</si>
  <si>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</si>
  <si>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</si>
  <si>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</si>
  <si>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</si>
  <si>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</si>
  <si>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</si>
  <si>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</si>
  <si>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</si>
  <si>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</si>
  <si>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</si>
  <si>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</si>
  <si>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</si>
  <si>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</si>
  <si>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</si>
  <si>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</si>
  <si>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</si>
  <si>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</si>
  <si>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</si>
  <si>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</si>
  <si>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</si>
  <si>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</si>
  <si>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</si>
  <si>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</si>
  <si>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</si>
  <si>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</si>
  <si>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</si>
  <si>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</si>
  <si>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</si>
  <si>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</si>
  <si>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</si>
  <si>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</si>
  <si>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</si>
  <si>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</si>
  <si>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</si>
  <si>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</si>
  <si>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</si>
  <si>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</si>
  <si>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</si>
  <si>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</si>
  <si>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</si>
  <si>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</si>
  <si>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</si>
  <si>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</si>
  <si>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</si>
  <si>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</si>
  <si>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</si>
  <si>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</si>
  <si>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</si>
  <si>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</si>
  <si>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</si>
  <si>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</si>
  <si>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</si>
  <si>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</si>
  <si>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</si>
  <si>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</si>
  <si>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</si>
  <si>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</si>
  <si>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</si>
  <si>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</si>
  <si>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</si>
  <si>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</si>
  <si>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</si>
  <si>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</si>
  <si>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</si>
  <si>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</si>
  <si>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</si>
  <si>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</si>
  <si>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</si>
  <si>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</si>
  <si>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</si>
  <si>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</si>
  <si>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</si>
  <si>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</si>
  <si>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</si>
  <si>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</si>
  <si>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</si>
  <si>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</si>
  <si>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</si>
  <si>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</si>
  <si>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</si>
  <si>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</si>
  <si>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</si>
  <si>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</si>
  <si>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</si>
  <si>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</si>
  <si>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</si>
  <si>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</si>
  <si>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</si>
  <si>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</si>
  <si>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</si>
  <si>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</si>
  <si>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</si>
  <si>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</si>
  <si>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</si>
  <si>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</si>
  <si>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</si>
  <si>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</si>
  <si>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</si>
  <si>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</si>
  <si>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</si>
  <si>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</si>
  <si>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</si>
  <si>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</si>
  <si>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</si>
  <si>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</si>
  <si>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</si>
  <si>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</si>
  <si>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</si>
  <si>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</si>
  <si>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</si>
  <si>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</si>
  <si>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</si>
  <si>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</si>
  <si>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</si>
  <si>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</si>
  <si>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</si>
  <si>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</si>
  <si>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</si>
  <si>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</si>
  <si>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</si>
  <si>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</si>
  <si>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</si>
  <si>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</si>
  <si>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</si>
  <si>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</si>
  <si>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</si>
  <si>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</si>
  <si>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</si>
  <si>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</si>
  <si>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</si>
  <si>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</si>
  <si>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</si>
  <si>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</si>
  <si>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</si>
  <si>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</si>
  <si>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</si>
  <si>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</si>
  <si>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</si>
  <si>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</si>
  <si>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</si>
  <si>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</si>
  <si>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</si>
  <si>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</si>
  <si>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</si>
  <si>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</si>
  <si>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</si>
  <si>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</si>
  <si>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</si>
  <si>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</si>
  <si>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</si>
  <si>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</si>
  <si>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</si>
  <si>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</si>
  <si>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</si>
  <si>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</si>
  <si>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</si>
  <si>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</si>
  <si>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</si>
  <si>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</si>
  <si>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</si>
  <si>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</si>
  <si>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</si>
  <si>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</si>
  <si>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</si>
  <si>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</si>
  <si>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</si>
  <si>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</si>
  <si>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</si>
  <si>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</si>
  <si>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</si>
  <si>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</si>
  <si>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</si>
  <si>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</si>
  <si>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</si>
  <si>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</si>
  <si>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</si>
  <si>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</si>
  <si>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</si>
  <si>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</si>
  <si>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</si>
  <si>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</si>
  <si>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</si>
  <si>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</si>
  <si>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</si>
  <si>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</si>
  <si>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</si>
  <si>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</si>
  <si>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</si>
  <si>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</si>
  <si>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</si>
  <si>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</si>
  <si>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</si>
  <si>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</si>
  <si>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</si>
  <si>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</si>
  <si>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</si>
  <si>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</si>
  <si>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</si>
  <si>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</si>
  <si>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</si>
  <si>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</si>
  <si>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</si>
  <si>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</si>
  <si>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</si>
  <si>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</si>
  <si>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</si>
  <si>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</si>
  <si>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</si>
  <si>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</si>
  <si>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</si>
  <si>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</si>
  <si>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</si>
  <si>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</si>
  <si>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</si>
  <si>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</si>
  <si>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</si>
  <si>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</si>
  <si>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</si>
  <si>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</si>
  <si>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</si>
  <si>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</si>
  <si>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</si>
  <si>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</si>
  <si>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</si>
  <si>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</si>
  <si>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</si>
  <si>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</si>
  <si>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</si>
  <si>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</si>
  <si>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</si>
  <si>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</si>
  <si>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</si>
  <si>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</si>
  <si>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</si>
  <si>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</si>
  <si>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</si>
  <si>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</si>
  <si>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</si>
  <si>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</si>
  <si>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</si>
  <si>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</si>
  <si>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</si>
  <si>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</si>
  <si>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</si>
  <si>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</si>
  <si>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</si>
  <si>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</si>
  <si>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</si>
  <si>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</si>
  <si>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</si>
  <si>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</si>
  <si>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</si>
  <si>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</si>
  <si>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</si>
  <si>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</si>
  <si>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</si>
  <si>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</si>
  <si>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</si>
  <si>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</si>
  <si>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</si>
  <si>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</si>
  <si>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</si>
  <si>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</si>
  <si>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</si>
  <si>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</si>
  <si>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</si>
  <si>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</si>
  <si>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</si>
  <si>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</si>
  <si>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</si>
  <si>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</si>
  <si>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</si>
  <si>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</si>
  <si>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</si>
  <si>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</si>
  <si>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</si>
  <si>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</si>
  <si>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</si>
  <si>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</si>
  <si>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</si>
  <si>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</si>
  <si>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</si>
  <si>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</si>
  <si>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</si>
  <si>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</si>
  <si>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</si>
  <si>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</si>
  <si>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</si>
  <si>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</si>
  <si>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</si>
  <si>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</si>
  <si>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</si>
  <si>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</si>
  <si>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</si>
  <si>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</si>
  <si>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</si>
  <si>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</si>
  <si>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</si>
  <si>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</si>
  <si>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</si>
  <si>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</si>
  <si>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</si>
  <si>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</si>
  <si>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</si>
  <si>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</si>
  <si>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</si>
  <si>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</si>
  <si>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</si>
  <si>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</si>
  <si>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</si>
  <si>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</si>
  <si>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</si>
  <si>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</si>
  <si>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</si>
  <si>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</si>
  <si>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</si>
  <si>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</si>
  <si>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</si>
  <si>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</si>
  <si>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</si>
  <si>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</si>
  <si>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</si>
  <si>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</si>
  <si>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</si>
  <si>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</si>
  <si>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</si>
  <si>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</si>
  <si>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</si>
  <si>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</si>
  <si>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</si>
  <si>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</si>
  <si>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</si>
  <si>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</si>
  <si>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</si>
  <si>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</si>
  <si>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</si>
  <si>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</si>
  <si>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</si>
  <si>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</si>
  <si>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</si>
  <si>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</si>
  <si>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</si>
  <si>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</si>
  <si>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</si>
  <si>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</si>
  <si>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</si>
  <si>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</si>
  <si>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</si>
  <si>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</si>
  <si>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</si>
  <si>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</si>
  <si>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</si>
  <si>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</si>
  <si>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</si>
  <si>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</si>
  <si>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</si>
  <si>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</si>
  <si>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</si>
  <si>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</si>
  <si>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</si>
  <si>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</si>
  <si>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</si>
  <si>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</si>
  <si>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</si>
  <si>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</si>
  <si>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</si>
  <si>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</si>
  <si>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</si>
  <si>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</si>
  <si>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</si>
  <si>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</si>
  <si>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</si>
  <si>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</si>
  <si>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</si>
  <si>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</si>
  <si>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</si>
  <si>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</si>
  <si>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</si>
  <si>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</si>
  <si>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</si>
  <si>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</si>
  <si>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</si>
  <si>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</si>
  <si>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</si>
  <si>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</si>
  <si>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</si>
  <si>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</si>
  <si>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</si>
  <si>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</si>
  <si>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</si>
  <si>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</si>
  <si>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</si>
  <si>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</si>
  <si>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</si>
  <si>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</si>
  <si>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</si>
  <si>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</si>
  <si>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</si>
  <si>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</si>
  <si>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</si>
  <si>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</si>
  <si>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</si>
  <si>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</si>
  <si>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</si>
  <si>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</si>
  <si>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</si>
  <si>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</si>
  <si>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</si>
  <si>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</si>
  <si>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</si>
  <si>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</si>
  <si>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</si>
  <si>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</si>
  <si>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</si>
  <si>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</si>
  <si>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</si>
  <si>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</si>
  <si>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</si>
  <si>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</si>
  <si>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</si>
  <si>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</si>
  <si>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</si>
  <si>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</si>
  <si>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</si>
  <si>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</si>
  <si>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</si>
  <si>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</si>
  <si>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</si>
  <si>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</si>
  <si>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</si>
  <si>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</si>
  <si>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</si>
  <si>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</si>
  <si>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</si>
  <si>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</si>
  <si>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</si>
  <si>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</si>
  <si>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</si>
  <si>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</si>
  <si>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</si>
  <si>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</si>
  <si>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</si>
  <si>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</si>
  <si>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</si>
  <si>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</si>
  <si>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</si>
  <si>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</si>
  <si>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</si>
  <si>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</si>
  <si>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</si>
  <si>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</si>
  <si>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</si>
  <si>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</si>
  <si>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</si>
  <si>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</si>
  <si>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</si>
  <si>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</si>
  <si>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</si>
  <si>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</si>
  <si>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</si>
  <si>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</si>
  <si>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</si>
  <si>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</si>
  <si>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</si>
  <si>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</si>
  <si>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</si>
  <si>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</si>
  <si>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</si>
  <si>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</si>
  <si>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</si>
  <si>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</si>
  <si>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</si>
  <si>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</si>
  <si>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</si>
  <si>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</si>
  <si>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</si>
  <si>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</si>
  <si>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</si>
  <si>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</si>
  <si>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</si>
  <si>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</si>
  <si>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</si>
  <si>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</si>
  <si>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</si>
  <si>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</si>
  <si>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</si>
  <si>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</si>
  <si>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</si>
  <si>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</si>
  <si>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</si>
  <si>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</si>
  <si>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</si>
  <si>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</si>
  <si>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</si>
  <si>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</si>
  <si>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</si>
  <si>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</si>
  <si>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</si>
  <si>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</si>
  <si>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</si>
  <si>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</si>
  <si>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</si>
  <si>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</si>
  <si>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</si>
  <si>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</si>
  <si>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</si>
  <si>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</si>
  <si>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</si>
  <si>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</si>
  <si>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</si>
  <si>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</si>
  <si>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</si>
  <si>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</si>
  <si>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</si>
  <si>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</si>
  <si>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</si>
  <si>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</si>
  <si>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</si>
  <si>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</si>
  <si>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</si>
  <si>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</si>
  <si>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</si>
  <si>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</si>
  <si>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</si>
  <si>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</si>
  <si>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</si>
  <si>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</si>
  <si>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</si>
  <si>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</si>
  <si>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</si>
  <si>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</si>
  <si>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</si>
  <si>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</si>
  <si>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</si>
  <si>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</si>
  <si>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</si>
  <si>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</si>
  <si>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</si>
  <si>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</si>
  <si>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</si>
  <si>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</si>
  <si>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</si>
  <si>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</si>
  <si>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</si>
  <si>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</si>
  <si>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</si>
  <si>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</si>
  <si>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</si>
  <si>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</si>
  <si>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</si>
  <si>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</si>
  <si>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</si>
  <si>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</si>
  <si>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</si>
  <si>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</si>
  <si>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</si>
  <si>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</si>
  <si>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</si>
  <si>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</si>
  <si>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</si>
  <si>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</si>
  <si>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</si>
  <si>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</si>
  <si>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</si>
  <si>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</si>
  <si>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</si>
  <si>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</si>
  <si>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</si>
  <si>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</si>
  <si>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</si>
  <si>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</si>
  <si>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</si>
  <si>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</si>
  <si>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</si>
  <si>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</si>
  <si>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</si>
  <si>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</si>
  <si>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</si>
  <si>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</si>
  <si>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</si>
  <si>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</si>
  <si>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</si>
  <si>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</si>
  <si>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</si>
  <si>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</si>
  <si>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</si>
  <si>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</si>
  <si>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</si>
  <si>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</si>
  <si>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</si>
  <si>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</si>
  <si>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</si>
  <si>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</si>
  <si>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</si>
  <si>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</si>
  <si>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</si>
  <si>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</si>
  <si>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</si>
  <si>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</si>
  <si>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</si>
  <si>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</si>
  <si>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</si>
  <si>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</si>
  <si>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</si>
  <si>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</si>
  <si>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</si>
  <si>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</si>
  <si>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</si>
  <si>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</si>
  <si>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</si>
  <si>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</si>
  <si>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</si>
  <si>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</si>
  <si>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</si>
  <si>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</si>
  <si>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</si>
  <si>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</si>
  <si>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</si>
  <si>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</si>
  <si>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</si>
  <si>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</si>
  <si>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</si>
  <si>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</si>
  <si>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</si>
  <si>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</si>
  <si>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</si>
  <si>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</si>
  <si>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</si>
  <si>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</si>
  <si>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</si>
  <si>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</si>
  <si>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</si>
  <si>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</si>
  <si>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</si>
  <si>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</si>
  <si>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</si>
  <si>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</si>
  <si>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</si>
  <si>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</si>
  <si>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</si>
  <si>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</si>
  <si>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</si>
  <si>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</si>
  <si>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</si>
  <si>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</si>
  <si>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</si>
  <si>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</si>
  <si>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</si>
  <si>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</si>
  <si>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</si>
  <si>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</si>
  <si>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</si>
  <si>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</si>
  <si>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</si>
  <si>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</si>
  <si>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</si>
  <si>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</si>
  <si>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</si>
  <si>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</si>
  <si>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</si>
  <si>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</si>
  <si>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</si>
  <si>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</si>
  <si>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</si>
  <si>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</si>
  <si>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</si>
  <si>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</si>
  <si>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</si>
  <si>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</si>
  <si>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</si>
  <si>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</si>
  <si>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</si>
  <si>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</si>
  <si>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</si>
  <si>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</si>
  <si>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</si>
  <si>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</si>
  <si>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</si>
  <si>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</si>
  <si>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</si>
  <si>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</si>
  <si>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</si>
  <si>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</si>
  <si>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</si>
  <si>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</si>
  <si>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</si>
  <si>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</si>
  <si>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</si>
  <si>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</si>
  <si>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</si>
  <si>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</si>
  <si>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</si>
  <si>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</si>
  <si>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</si>
  <si>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</si>
  <si>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</si>
  <si>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</si>
  <si>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</si>
  <si>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</si>
  <si>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</si>
  <si>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</si>
  <si>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</si>
  <si>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</si>
  <si>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</si>
  <si>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</si>
  <si>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</si>
  <si>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</si>
  <si>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</si>
  <si>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</si>
  <si>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</si>
  <si>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</si>
  <si>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</si>
  <si>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</si>
  <si>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</si>
  <si>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</si>
  <si>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</si>
  <si>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</si>
  <si>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</si>
  <si>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</si>
  <si>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</si>
  <si>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</si>
  <si>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</si>
  <si>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</si>
  <si>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</si>
  <si>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</si>
  <si>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</si>
  <si>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</si>
  <si>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</si>
  <si>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</si>
  <si>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</si>
  <si>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</si>
  <si>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</si>
  <si>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</si>
  <si>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</si>
  <si>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</si>
  <si>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</si>
  <si>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</si>
  <si>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</si>
  <si>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</si>
  <si>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</si>
  <si>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</si>
  <si>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</si>
  <si>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</si>
  <si>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</si>
  <si>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</si>
  <si>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</si>
  <si>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</si>
  <si>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</si>
  <si>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</si>
  <si>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</si>
  <si>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</si>
  <si>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</si>
  <si>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</si>
  <si>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</si>
  <si>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</si>
  <si>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</si>
  <si>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</si>
  <si>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</si>
  <si>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</si>
  <si>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</si>
  <si>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</si>
  <si>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</si>
  <si>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</si>
  <si>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</si>
  <si>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</si>
  <si>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</si>
  <si>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</si>
  <si>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</si>
  <si>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</si>
  <si>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</si>
  <si>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</si>
  <si>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</si>
  <si>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</si>
  <si>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</si>
  <si>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</si>
  <si>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</si>
  <si>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</si>
  <si>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</si>
  <si>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</si>
  <si>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</si>
  <si>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</si>
  <si>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</si>
  <si>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</si>
  <si>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</si>
  <si>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</si>
  <si>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</si>
  <si>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</si>
  <si>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</si>
  <si>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</si>
  <si>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</si>
  <si>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</si>
  <si>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</si>
  <si>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</si>
  <si>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</si>
  <si>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</si>
  <si>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</si>
  <si>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</si>
  <si>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</si>
  <si>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</si>
  <si>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</si>
  <si>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</si>
  <si>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</si>
  <si>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</si>
  <si>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</si>
  <si>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</si>
  <si>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</si>
  <si>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</si>
  <si>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</si>
  <si>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</si>
  <si>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</si>
  <si>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</si>
  <si>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</si>
  <si>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</si>
  <si>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</si>
  <si>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</si>
  <si>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</si>
  <si>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</si>
  <si>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</si>
  <si>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</si>
  <si>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</si>
  <si>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</si>
  <si>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</si>
  <si>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</si>
  <si>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</si>
  <si>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</si>
  <si>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</si>
  <si>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</si>
  <si>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</si>
  <si>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</si>
  <si>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</si>
  <si>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</si>
  <si>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</si>
  <si>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</si>
  <si>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</si>
  <si>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</si>
  <si>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</si>
  <si>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</si>
  <si>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</si>
  <si>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</si>
  <si>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</si>
  <si>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</si>
  <si>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</si>
  <si>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</si>
  <si>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</si>
  <si>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</si>
  <si>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</si>
  <si>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</si>
  <si>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</si>
  <si>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</si>
  <si>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</si>
  <si>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</si>
  <si>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</si>
  <si>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</si>
  <si>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</si>
  <si>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</si>
  <si>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</si>
  <si>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</si>
  <si>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</si>
  <si>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</si>
  <si>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</si>
  <si>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</si>
  <si>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</si>
  <si>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</si>
  <si>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</si>
  <si>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</si>
  <si>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</si>
  <si>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</si>
  <si>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</si>
  <si>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</si>
  <si>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</si>
  <si>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</si>
  <si>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</si>
  <si>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</si>
  <si>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</si>
  <si>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</si>
  <si>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</si>
  <si>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</si>
  <si>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</si>
  <si>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</si>
  <si>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</si>
  <si>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</si>
  <si>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</si>
  <si>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</si>
  <si>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</si>
  <si>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</si>
  <si>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</si>
  <si>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</si>
  <si>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</si>
  <si>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</si>
  <si>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</si>
  <si>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</si>
  <si>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</si>
  <si>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</si>
  <si>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</si>
  <si>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</si>
  <si>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</si>
  <si>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</si>
  <si>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</si>
  <si>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</si>
  <si>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</si>
  <si>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</si>
  <si>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</si>
  <si>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</si>
  <si>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</si>
  <si>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</si>
  <si>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</si>
  <si>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</si>
  <si>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</si>
  <si>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</si>
  <si>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</si>
  <si>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</si>
  <si>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</si>
  <si>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</si>
  <si>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</si>
  <si>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</si>
  <si>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</si>
  <si>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</si>
  <si>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</si>
  <si>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</si>
  <si>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</si>
  <si>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</si>
  <si>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</si>
  <si>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</si>
  <si>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</si>
  <si>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</si>
  <si>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</si>
  <si>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</si>
  <si>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</si>
  <si>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</si>
  <si>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</si>
  <si>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</si>
  <si>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</si>
  <si>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</si>
  <si>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</si>
  <si>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</si>
  <si>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</si>
  <si>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</si>
  <si>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</si>
  <si>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</si>
  <si>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</si>
  <si>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</si>
  <si>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</si>
  <si>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</si>
  <si>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</si>
  <si>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</si>
  <si>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</si>
  <si>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</si>
  <si>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</si>
  <si>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</si>
  <si>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</si>
  <si>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</si>
  <si>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</si>
  <si>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</si>
  <si>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</si>
  <si>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</si>
  <si>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</si>
  <si>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</si>
  <si>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</si>
  <si>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</si>
  <si>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</si>
  <si>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</si>
  <si>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</si>
  <si>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</si>
  <si>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</si>
  <si>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</si>
  <si>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</si>
  <si>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</si>
  <si>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</si>
  <si>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</si>
  <si>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</si>
  <si>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</si>
  <si>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</si>
  <si>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</si>
  <si>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</si>
  <si>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</si>
  <si>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</si>
  <si>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</si>
  <si>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</si>
  <si>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</si>
  <si>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</si>
  <si>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</si>
  <si>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</si>
  <si>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</si>
  <si>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</si>
  <si>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</si>
  <si>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</si>
  <si>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</si>
  <si>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</si>
  <si>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</si>
  <si>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</si>
  <si>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</si>
  <si>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</si>
  <si>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</si>
  <si>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</si>
  <si>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</si>
  <si>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</si>
  <si>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</si>
  <si>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</si>
  <si>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</si>
  <si>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</si>
  <si>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</si>
  <si>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</si>
  <si>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</si>
  <si>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</si>
  <si>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</si>
  <si>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</si>
  <si>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</si>
  <si>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</si>
  <si>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</si>
  <si>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</si>
  <si>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</si>
  <si>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</si>
  <si>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</si>
  <si>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</si>
  <si>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</si>
  <si>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</si>
  <si>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</si>
  <si>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</si>
  <si>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</si>
  <si>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</si>
  <si>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</si>
  <si>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</si>
  <si>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</si>
  <si>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</si>
  <si>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</si>
  <si>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</si>
  <si>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</si>
  <si>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</si>
  <si>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</si>
  <si>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</si>
  <si>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</si>
  <si>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</si>
  <si>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</si>
  <si>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</si>
  <si>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</si>
  <si>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</si>
  <si>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</si>
  <si>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</si>
  <si>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</si>
  <si>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</si>
  <si>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</si>
  <si>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</si>
  <si>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</si>
  <si>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</si>
  <si>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</si>
  <si>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</si>
  <si>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</si>
  <si>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</si>
  <si>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</si>
  <si>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</si>
  <si>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</si>
  <si>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</si>
  <si>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</si>
  <si>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</si>
  <si>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</si>
  <si>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</si>
  <si>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</si>
  <si>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</si>
  <si>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</si>
  <si>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</si>
  <si>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</si>
  <si>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</si>
  <si>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</si>
  <si>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</si>
  <si>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</si>
  <si>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</si>
  <si>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</si>
  <si>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</si>
  <si>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</si>
  <si>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</si>
  <si>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</si>
  <si>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</si>
  <si>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</si>
  <si>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</si>
  <si>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</si>
  <si>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</si>
  <si>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</si>
  <si>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</si>
  <si>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</si>
  <si>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</si>
  <si>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</si>
  <si>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</si>
  <si>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</si>
  <si>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</si>
  <si>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</si>
  <si>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</si>
  <si>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</si>
  <si>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</si>
  <si>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</si>
  <si>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</si>
  <si>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</si>
  <si>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</si>
  <si>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</si>
  <si>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</si>
  <si>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</si>
  <si>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</si>
  <si>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</si>
  <si>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</si>
  <si>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</si>
  <si>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</si>
  <si>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</si>
  <si>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</si>
  <si>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</si>
  <si>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</si>
  <si>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</si>
  <si>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</si>
  <si>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</si>
  <si>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</si>
  <si>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</si>
  <si>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</si>
  <si>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</si>
  <si>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</si>
  <si>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</si>
  <si>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</si>
  <si>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</si>
  <si>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</si>
  <si>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</si>
  <si>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</si>
  <si>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</si>
  <si>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</si>
  <si>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</si>
  <si>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</si>
  <si>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</si>
  <si>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</si>
  <si>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</si>
  <si>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</si>
  <si>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</si>
  <si>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</si>
  <si>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</si>
  <si>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</si>
  <si>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</si>
  <si>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</si>
  <si>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</si>
  <si>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</si>
  <si>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</si>
  <si>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</si>
  <si>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</si>
  <si>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</si>
  <si>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</si>
  <si>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</si>
  <si>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</si>
  <si>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</si>
  <si>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</si>
  <si>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</si>
  <si>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</si>
  <si>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</si>
  <si>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</si>
  <si>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</si>
  <si>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</si>
  <si>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</si>
  <si>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</si>
  <si>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</si>
  <si>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</si>
  <si>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</si>
  <si>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</si>
  <si>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</si>
  <si>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</si>
  <si>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</si>
  <si>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</si>
  <si>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</si>
  <si>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</si>
  <si>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</si>
  <si>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</si>
  <si>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</si>
  <si>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</si>
  <si>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</si>
  <si>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</si>
  <si>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</si>
  <si>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</si>
  <si>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</si>
  <si>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</si>
  <si>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</si>
  <si>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</si>
  <si>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</si>
  <si>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</si>
  <si>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</si>
  <si>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</si>
  <si>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</si>
  <si>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</si>
  <si>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</si>
  <si>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</si>
  <si>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</si>
  <si>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</si>
  <si>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</si>
  <si>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</si>
  <si>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</si>
  <si>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</si>
  <si>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</si>
  <si>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</si>
  <si>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</si>
  <si>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</si>
  <si>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</si>
  <si>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</si>
  <si>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</si>
  <si>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</si>
  <si>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</si>
  <si>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</si>
  <si>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</si>
  <si>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</si>
  <si>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</si>
  <si>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</si>
  <si>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</si>
  <si>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</si>
  <si>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</si>
  <si>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</si>
  <si>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</si>
  <si>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</si>
  <si>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</si>
  <si>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</si>
  <si>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</si>
  <si>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</si>
  <si>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</si>
  <si>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</si>
  <si>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</si>
  <si>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</si>
  <si>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</si>
  <si>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</si>
  <si>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</si>
  <si>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</si>
  <si>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</si>
  <si>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</si>
  <si>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</si>
  <si>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</si>
  <si>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</si>
  <si>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</si>
  <si>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</si>
  <si>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</si>
  <si>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</si>
  <si>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</si>
  <si>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</si>
  <si>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</si>
  <si>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</si>
  <si>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</si>
  <si>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</si>
  <si>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</si>
  <si>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</si>
  <si>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</si>
  <si>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</si>
  <si>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</si>
  <si>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</si>
  <si>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</si>
  <si>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</si>
  <si>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</si>
  <si>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</si>
  <si>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</si>
  <si>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</si>
  <si>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</si>
  <si>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</si>
  <si>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</si>
  <si>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</si>
  <si>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</si>
  <si>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</si>
  <si>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</si>
  <si>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</si>
  <si>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</si>
  <si>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</si>
  <si>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</si>
  <si>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</si>
  <si>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</si>
  <si>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</si>
  <si>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</si>
  <si>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</si>
  <si>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</si>
  <si>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</si>
  <si>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</si>
  <si>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</si>
  <si>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</si>
  <si>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</si>
  <si>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</si>
  <si>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</si>
  <si>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</si>
  <si>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</si>
  <si>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</si>
  <si>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</si>
  <si>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</si>
  <si>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</si>
  <si>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</si>
  <si>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</si>
  <si>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</si>
  <si>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</si>
  <si>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</si>
  <si>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</si>
  <si>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</si>
  <si>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</si>
  <si>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</si>
  <si>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</si>
  <si>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</si>
  <si>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</si>
  <si>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</si>
  <si>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</si>
  <si>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</si>
  <si>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</si>
  <si>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</si>
  <si>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</si>
  <si>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</si>
  <si>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</si>
  <si>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</si>
  <si>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</si>
  <si>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</si>
  <si>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</si>
  <si>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</si>
  <si>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</si>
  <si>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</si>
  <si>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</si>
  <si>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</si>
  <si>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</si>
  <si>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</si>
  <si>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</si>
  <si>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</si>
  <si>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</si>
  <si>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</si>
  <si>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</si>
  <si>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</si>
  <si>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</si>
  <si>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</si>
  <si>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</si>
  <si>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</si>
  <si>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</si>
  <si>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</si>
  <si>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</si>
  <si>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</si>
  <si>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</si>
  <si>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</si>
  <si>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</si>
  <si>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</si>
  <si>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</si>
  <si>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</si>
  <si>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</si>
  <si>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</si>
  <si>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</si>
  <si>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</si>
  <si>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</si>
  <si>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</si>
  <si>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</si>
  <si>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</si>
  <si>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</si>
  <si>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</si>
  <si>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</si>
  <si>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</si>
  <si>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</si>
  <si>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</si>
  <si>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</si>
  <si>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</si>
  <si>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</si>
  <si>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</si>
  <si>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</si>
  <si>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</si>
  <si>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</si>
  <si>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</si>
  <si>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</si>
  <si>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</si>
  <si>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</si>
  <si>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</si>
  <si>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</si>
  <si>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</si>
  <si>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</si>
  <si>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</si>
  <si>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</si>
  <si>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</si>
  <si>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</si>
  <si>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</si>
  <si>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</si>
  <si>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</si>
  <si>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</si>
  <si>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</si>
  <si>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</si>
  <si>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</si>
  <si>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</si>
  <si>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</si>
  <si>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</si>
  <si>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</si>
  <si>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</si>
  <si>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</si>
  <si>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</si>
  <si>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</si>
  <si>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</si>
  <si>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</si>
  <si>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</si>
  <si>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</si>
  <si>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</si>
  <si>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</si>
  <si>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</si>
  <si>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</si>
  <si>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</si>
  <si>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</si>
  <si>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</si>
  <si>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</si>
  <si>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</si>
  <si>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</si>
  <si>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</si>
  <si>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</si>
  <si>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</si>
  <si>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</si>
  <si>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</si>
  <si>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</si>
  <si>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</si>
  <si>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</si>
  <si>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</si>
  <si>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</si>
  <si>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</si>
  <si>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</si>
  <si>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</si>
  <si>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</si>
  <si>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</si>
  <si>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</si>
  <si>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</si>
  <si>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</si>
  <si>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</si>
  <si>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</si>
  <si>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</si>
  <si>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</si>
  <si>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</si>
  <si>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</si>
  <si>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</si>
  <si>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</si>
  <si>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</si>
  <si>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</si>
  <si>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</si>
  <si>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</si>
  <si>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</si>
  <si>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</si>
  <si>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</si>
  <si>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</si>
  <si>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</si>
  <si>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</si>
  <si>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</si>
  <si>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</si>
  <si>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</si>
  <si>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</si>
  <si>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</si>
  <si>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</si>
  <si>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</si>
  <si>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</si>
  <si>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</si>
  <si>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</si>
  <si>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</si>
  <si>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</si>
  <si>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</si>
  <si>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</si>
  <si>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</si>
  <si>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</si>
  <si>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</si>
  <si>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</si>
  <si>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</si>
  <si>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</si>
  <si>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</si>
  <si>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</si>
  <si>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</si>
  <si>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</si>
  <si>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</si>
  <si>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</si>
  <si>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</si>
  <si>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</si>
  <si>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</si>
  <si>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</si>
  <si>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</si>
  <si>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</si>
  <si>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</si>
  <si>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</si>
  <si>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</si>
  <si>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</si>
  <si>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</si>
  <si>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</si>
  <si>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</si>
  <si>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</si>
  <si>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</si>
  <si>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</si>
  <si>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</si>
  <si>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</si>
  <si>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</si>
  <si>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</si>
  <si>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</si>
  <si>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</si>
  <si>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</si>
  <si>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</si>
  <si>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</si>
  <si>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</si>
  <si>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</si>
  <si>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</si>
  <si>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</si>
  <si>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</si>
  <si>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</si>
  <si>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</si>
  <si>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</si>
  <si>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</si>
  <si>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</si>
  <si>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</si>
  <si>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</si>
  <si>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</si>
  <si>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</si>
  <si>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</si>
  <si>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</si>
  <si>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</si>
  <si>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</si>
  <si>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</si>
  <si>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</si>
  <si>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</si>
  <si>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</si>
  <si>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</si>
  <si>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</si>
  <si>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</si>
  <si>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</si>
  <si>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</si>
  <si>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</si>
  <si>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</si>
  <si>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</si>
  <si>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</si>
  <si>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</si>
  <si>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</si>
  <si>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</si>
  <si>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</si>
  <si>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</si>
  <si>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</si>
  <si>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</si>
  <si>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</si>
  <si>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</si>
  <si>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</si>
  <si>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</si>
  <si>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</si>
  <si>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</si>
  <si>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</si>
  <si>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</si>
  <si>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</si>
  <si>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</si>
  <si>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</si>
  <si>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</si>
  <si>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</si>
  <si>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</si>
  <si>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</si>
  <si>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</si>
  <si>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</si>
  <si>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</si>
  <si>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</si>
  <si>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</si>
  <si>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</si>
  <si>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</si>
  <si>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</si>
  <si>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</si>
  <si>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</si>
  <si>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</si>
  <si>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</si>
  <si>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</si>
  <si>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</si>
  <si>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</si>
  <si>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</si>
  <si>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</si>
  <si>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</si>
  <si>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</si>
  <si>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</si>
  <si>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</si>
  <si>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</si>
  <si>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</si>
  <si>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</si>
  <si>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</si>
  <si>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</si>
  <si>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</si>
  <si>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</si>
  <si>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</si>
  <si>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</si>
  <si>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</si>
  <si>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</si>
  <si>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</si>
  <si>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</si>
  <si>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</si>
  <si>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</si>
  <si>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</si>
  <si>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</si>
  <si>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</si>
  <si>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</si>
  <si>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</si>
  <si>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</si>
  <si>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</si>
  <si>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</si>
  <si>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</si>
  <si>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</si>
  <si>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</si>
  <si>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</si>
  <si>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</si>
  <si>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</si>
  <si>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</si>
  <si>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</si>
  <si>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</si>
  <si>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</si>
  <si>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</si>
  <si>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</si>
  <si>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</si>
  <si>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</si>
  <si>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</si>
  <si>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</si>
  <si>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</si>
  <si>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</si>
  <si>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</si>
  <si>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</si>
  <si>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</si>
  <si>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</si>
  <si>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</si>
  <si>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</si>
  <si>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</si>
  <si>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</si>
  <si>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</si>
  <si>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</si>
  <si>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</si>
  <si>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</si>
  <si>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</si>
  <si>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</si>
  <si>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</si>
  <si>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</si>
  <si>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</si>
  <si>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</si>
  <si>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</si>
  <si>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</si>
  <si>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</si>
  <si>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</si>
  <si>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</si>
  <si>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</si>
  <si>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</si>
  <si>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</si>
  <si>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</si>
  <si>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</si>
  <si>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</si>
  <si>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</si>
  <si>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</si>
  <si>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</si>
  <si>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</si>
  <si>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</si>
  <si>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</si>
  <si>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</si>
  <si>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</si>
  <si>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</si>
  <si>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</si>
  <si>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</si>
  <si>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</si>
  <si>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</si>
  <si>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</si>
  <si>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</si>
  <si>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</si>
  <si>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</si>
  <si>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</si>
  <si>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</si>
  <si>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</si>
  <si>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</si>
  <si>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</si>
  <si>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</si>
  <si>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</si>
  <si>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</si>
  <si>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</si>
  <si>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</si>
  <si>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</si>
  <si>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</si>
  <si>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</si>
  <si>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</si>
  <si>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</si>
  <si>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</si>
  <si>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</si>
  <si>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</si>
  <si>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</si>
  <si>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</si>
  <si>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</si>
  <si>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</si>
  <si>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</si>
  <si>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</si>
  <si>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</si>
  <si>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</si>
  <si>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</si>
  <si>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</si>
  <si>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</si>
  <si>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</si>
  <si>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</si>
  <si>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</si>
  <si>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</si>
  <si>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</si>
  <si>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</si>
  <si>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</si>
  <si>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</si>
  <si>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</si>
  <si>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</si>
  <si>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</si>
  <si>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</si>
  <si>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</si>
  <si>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</si>
  <si>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</si>
  <si>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</si>
  <si>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</si>
  <si>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</si>
  <si>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</si>
  <si>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</si>
  <si>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</si>
  <si>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</si>
  <si>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</si>
  <si>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</si>
  <si>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</si>
  <si>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</si>
  <si>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</si>
  <si>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</si>
  <si>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</si>
  <si>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</si>
  <si>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</si>
  <si>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</si>
  <si>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</si>
  <si>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</si>
  <si>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</si>
  <si>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</si>
  <si>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</si>
  <si>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</si>
  <si>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</si>
  <si>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</si>
  <si>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</si>
  <si>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</si>
  <si>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</si>
  <si>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</si>
  <si>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</si>
  <si>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</si>
  <si>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</si>
  <si>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</si>
  <si>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</si>
  <si>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</si>
  <si>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</si>
  <si>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</si>
  <si>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</si>
  <si>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</si>
  <si>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</si>
  <si>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</si>
  <si>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</si>
  <si>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</si>
  <si>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</si>
  <si>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</si>
  <si>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</si>
  <si>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</si>
  <si>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</si>
  <si>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</si>
  <si>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</si>
  <si>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</si>
  <si>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</si>
  <si>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</si>
  <si>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</si>
  <si>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</si>
  <si>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</si>
  <si>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</si>
  <si>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</si>
  <si>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</si>
  <si>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</si>
  <si>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</si>
  <si>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</si>
  <si>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</si>
  <si>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</si>
  <si>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</si>
  <si>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</si>
  <si>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</si>
  <si>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</si>
  <si>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</si>
  <si>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</si>
  <si>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</si>
  <si>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</si>
  <si>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</si>
  <si>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</si>
  <si>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</si>
  <si>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</si>
  <si>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</si>
  <si>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</si>
  <si>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</si>
  <si>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</si>
  <si>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</si>
  <si>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</si>
  <si>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</si>
  <si>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</si>
  <si>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</si>
  <si>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</si>
  <si>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</si>
  <si>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</si>
  <si>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</si>
  <si>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</si>
  <si>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</si>
  <si>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</si>
  <si>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</si>
  <si>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</si>
  <si>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</si>
  <si>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</si>
  <si>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</si>
  <si>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</si>
  <si>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</si>
  <si>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</si>
  <si>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</si>
  <si>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</si>
  <si>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</si>
  <si>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</si>
  <si>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</si>
  <si>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</si>
  <si>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</si>
  <si>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</si>
  <si>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</si>
  <si>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</si>
  <si>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</si>
  <si>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</si>
  <si>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</si>
  <si>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</si>
  <si>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</si>
  <si>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</si>
  <si>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</si>
  <si>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</si>
  <si>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</si>
  <si>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</si>
  <si>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</si>
  <si>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</si>
  <si>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</si>
  <si>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</si>
  <si>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</si>
  <si>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</si>
  <si>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</si>
  <si>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</si>
  <si>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</si>
  <si>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</si>
  <si>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</si>
  <si>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</si>
  <si>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</si>
  <si>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</si>
  <si>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</si>
  <si>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</si>
  <si>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</si>
  <si>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</si>
  <si>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</si>
  <si>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</si>
  <si>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</si>
  <si>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</si>
  <si>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</si>
  <si>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</si>
  <si>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</si>
  <si>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</si>
  <si>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</si>
  <si>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</si>
  <si>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</si>
  <si>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</si>
  <si>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</si>
  <si>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</si>
  <si>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</si>
  <si>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</si>
  <si>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</si>
  <si>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</si>
  <si>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</si>
  <si>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</si>
  <si>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</si>
  <si>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</si>
  <si>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</si>
  <si>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</si>
  <si>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</si>
  <si>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</si>
  <si>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</si>
  <si>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</si>
  <si>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</si>
  <si>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</si>
  <si>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</si>
  <si>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</si>
  <si>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</si>
  <si>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</si>
  <si>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</si>
  <si>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</si>
  <si>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</si>
  <si>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</si>
  <si>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</si>
  <si>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</si>
  <si>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</si>
  <si>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</si>
  <si>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</si>
  <si>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</si>
  <si>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</si>
  <si>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</si>
  <si>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</si>
  <si>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</si>
  <si>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</si>
  <si>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</si>
  <si>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</si>
  <si>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</si>
  <si>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</si>
  <si>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</si>
  <si>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</si>
  <si>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</si>
  <si>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</si>
  <si>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</si>
  <si>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</si>
  <si>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</si>
  <si>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</si>
  <si>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</si>
  <si>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</si>
  <si>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</si>
  <si>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</si>
  <si>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</si>
  <si>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</si>
  <si>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</si>
  <si>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</si>
  <si>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</si>
  <si>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</si>
  <si>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</si>
  <si>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</si>
  <si>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</si>
  <si>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</si>
  <si>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</si>
  <si>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</si>
  <si>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</si>
  <si>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</si>
  <si>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</si>
  <si>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</si>
  <si>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</si>
  <si>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</si>
  <si>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</si>
  <si>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</si>
  <si>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</si>
  <si>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</si>
  <si>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</si>
  <si>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</si>
  <si>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</si>
  <si>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</si>
  <si>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</si>
  <si>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</si>
  <si>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</si>
  <si>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</si>
  <si>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</si>
  <si>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</si>
  <si>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</si>
  <si>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</si>
  <si>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</si>
  <si>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</si>
  <si>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</si>
  <si>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</si>
  <si>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</si>
  <si>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</si>
  <si>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</si>
  <si>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</si>
  <si>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</si>
  <si>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</si>
  <si>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</si>
  <si>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</si>
  <si>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</si>
  <si>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</si>
  <si>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</si>
  <si>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</si>
  <si>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</si>
  <si>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</si>
  <si>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</si>
  <si>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</si>
  <si>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</si>
  <si>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</si>
  <si>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</si>
  <si>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</si>
  <si>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</si>
  <si>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</si>
  <si>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</si>
  <si>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</si>
  <si>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</si>
  <si>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</si>
  <si>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</si>
  <si>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</si>
  <si>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</si>
  <si>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</si>
  <si>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</si>
  <si>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</si>
  <si>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</si>
  <si>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</si>
  <si>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</si>
  <si>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</si>
  <si>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</si>
  <si>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</si>
  <si>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</si>
  <si>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</si>
  <si>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</si>
  <si>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</si>
  <si>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</si>
  <si>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</si>
  <si>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</si>
  <si>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</si>
  <si>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</si>
  <si>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</si>
  <si>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</si>
  <si>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</si>
  <si>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</si>
  <si>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</si>
  <si>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</si>
  <si>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</si>
  <si>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</si>
  <si>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</si>
  <si>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</si>
  <si>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</si>
  <si>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</si>
  <si>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</si>
  <si>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</si>
  <si>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</si>
  <si>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</si>
  <si>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</si>
  <si>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</si>
  <si>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</si>
  <si>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</si>
  <si>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</si>
  <si>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</si>
  <si>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</si>
  <si>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</si>
  <si>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</si>
  <si>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</si>
  <si>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</si>
  <si>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</si>
  <si>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</si>
  <si>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</si>
  <si>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</si>
  <si>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</si>
  <si>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</si>
  <si>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</si>
  <si>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</si>
  <si>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</si>
  <si>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</si>
  <si>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</si>
  <si>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</si>
  <si>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</si>
  <si>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</si>
  <si>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</si>
  <si>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</si>
  <si>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</si>
  <si>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</si>
  <si>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</si>
  <si>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</si>
  <si>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</si>
  <si>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</si>
  <si>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</si>
  <si>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</si>
  <si>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</si>
  <si>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</si>
  <si>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</si>
  <si>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</si>
  <si>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</si>
  <si>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</si>
  <si>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</si>
  <si>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</si>
  <si>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</si>
  <si>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</si>
  <si>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</si>
  <si>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</si>
  <si>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</si>
  <si>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</si>
  <si>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</si>
  <si>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</si>
  <si>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</si>
  <si>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</si>
  <si>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</si>
  <si>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</si>
  <si>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</si>
  <si>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</si>
  <si>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</si>
  <si>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</si>
  <si>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</si>
  <si>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</si>
  <si>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</si>
  <si>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</si>
  <si>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</si>
  <si>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</si>
  <si>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</si>
  <si>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</si>
  <si>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</si>
  <si>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</si>
  <si>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</si>
  <si>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</si>
  <si>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</si>
  <si>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</si>
  <si>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</si>
  <si>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</si>
  <si>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</si>
  <si>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</si>
  <si>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</si>
  <si>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</si>
  <si>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</si>
  <si>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</si>
  <si>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</si>
  <si>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</si>
  <si>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</si>
  <si>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</si>
  <si>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</si>
  <si>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</si>
  <si>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</si>
  <si>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</si>
  <si>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</si>
  <si>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</si>
  <si>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</si>
  <si>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</si>
  <si>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</si>
  <si>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</si>
  <si>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</si>
  <si>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</si>
  <si>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</si>
  <si>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</si>
  <si>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</si>
  <si>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</si>
  <si>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</si>
  <si>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</si>
  <si>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</si>
  <si>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</si>
  <si>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</si>
  <si>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</si>
  <si>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</si>
  <si>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</si>
  <si>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</si>
  <si>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</si>
  <si>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</si>
  <si>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</si>
  <si>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</si>
  <si>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</si>
  <si>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</si>
  <si>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</si>
  <si>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</si>
  <si>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</si>
  <si>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</si>
  <si>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</si>
  <si>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</si>
  <si>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</si>
  <si>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</si>
  <si>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</si>
  <si>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</si>
  <si>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</si>
  <si>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</si>
  <si>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</si>
  <si>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</si>
  <si>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</si>
  <si>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</si>
  <si>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</si>
  <si>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</si>
  <si>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</si>
  <si>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</si>
  <si>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</si>
  <si>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</si>
  <si>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</si>
  <si>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</si>
  <si>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</si>
  <si>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</si>
  <si>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</si>
  <si>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</si>
  <si>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</si>
  <si>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</si>
  <si>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</si>
  <si>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</si>
  <si>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</si>
  <si>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</si>
  <si>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</si>
  <si>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</si>
  <si>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</si>
  <si>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</si>
  <si>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</si>
  <si>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</si>
  <si>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</si>
  <si>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</si>
  <si>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</si>
  <si>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</si>
  <si>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</si>
  <si>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</si>
  <si>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</si>
  <si>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</si>
  <si>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</si>
  <si>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</si>
  <si>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</si>
  <si>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</si>
  <si>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</si>
  <si>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</si>
  <si>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</si>
  <si>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</si>
  <si>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</si>
  <si>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</si>
  <si>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</si>
  <si>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</si>
  <si>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</si>
  <si>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</si>
  <si>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</si>
  <si>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</si>
  <si>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</si>
  <si>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</si>
  <si>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</si>
  <si>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</si>
  <si>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</si>
  <si>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</si>
  <si>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</si>
  <si>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</si>
  <si>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</si>
  <si>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</si>
  <si>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</si>
  <si>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</si>
  <si>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</si>
  <si>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</si>
  <si>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</si>
  <si>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</si>
  <si>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</si>
  <si>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</si>
  <si>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</si>
  <si>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</si>
  <si>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</si>
  <si>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</si>
  <si>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</si>
  <si>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</si>
  <si>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</si>
  <si>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</si>
  <si>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</si>
  <si>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</si>
  <si>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</si>
  <si>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</si>
  <si>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</si>
  <si>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</si>
  <si>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</si>
  <si>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</si>
  <si>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</si>
  <si>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</si>
  <si>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</si>
  <si>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</si>
  <si>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</si>
  <si>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</si>
  <si>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</si>
  <si>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</si>
  <si>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</si>
  <si>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</si>
  <si>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</si>
  <si>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</si>
  <si>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</si>
  <si>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</si>
  <si>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</si>
  <si>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</si>
  <si>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</si>
  <si>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</si>
  <si>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</si>
  <si>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</si>
  <si>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</si>
  <si>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</si>
  <si>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</si>
  <si>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</si>
  <si>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</si>
  <si>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</si>
  <si>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</si>
  <si>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</si>
  <si>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</si>
  <si>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</si>
  <si>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</si>
  <si>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</si>
  <si>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</si>
  <si>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</si>
  <si>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</si>
  <si>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</si>
  <si>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</si>
  <si>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</si>
  <si>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</si>
  <si>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</si>
  <si>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</si>
  <si>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</si>
  <si>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</si>
  <si>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</si>
  <si>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</si>
  <si>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</si>
  <si>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</si>
  <si>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</si>
  <si>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</si>
  <si>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</si>
  <si>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</si>
  <si>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</si>
  <si>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</si>
  <si>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</si>
  <si>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</si>
  <si>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</si>
  <si>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</si>
  <si>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</si>
  <si>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</si>
  <si>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</si>
  <si>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</si>
  <si>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</si>
  <si>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</si>
  <si>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</si>
  <si>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</si>
  <si>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</si>
  <si>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</si>
  <si>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</si>
  <si>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</si>
  <si>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</si>
  <si>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</si>
  <si>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</si>
  <si>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</si>
  <si>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</si>
  <si>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</si>
  <si>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</si>
  <si>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</si>
  <si>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</si>
  <si>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</si>
  <si>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</si>
  <si>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</si>
  <si>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</si>
  <si>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</si>
  <si>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</si>
  <si>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</si>
  <si>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</si>
  <si>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</si>
  <si>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</si>
  <si>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</si>
  <si>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</si>
  <si>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</si>
  <si>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</si>
  <si>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</si>
  <si>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</si>
  <si>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</si>
  <si>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</si>
  <si>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</si>
  <si>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</si>
  <si>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</si>
  <si>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</si>
  <si>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</si>
  <si>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</si>
  <si>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</si>
  <si>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</si>
  <si>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</si>
  <si>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</si>
  <si>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</si>
  <si>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</si>
  <si>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</si>
  <si>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</si>
  <si>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</si>
  <si>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</si>
  <si>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</si>
  <si>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</si>
  <si>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</si>
  <si>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</si>
  <si>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</si>
  <si>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</si>
  <si>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</si>
  <si>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</si>
  <si>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</si>
  <si>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</si>
  <si>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</si>
  <si>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</si>
  <si>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</si>
  <si>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</si>
  <si>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</si>
  <si>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</si>
  <si>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</si>
  <si>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</si>
  <si>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</si>
  <si>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</si>
  <si>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</si>
  <si>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</si>
  <si>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</si>
  <si>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</si>
  <si>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</si>
  <si>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</si>
  <si>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</si>
  <si>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</si>
  <si>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</si>
  <si>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</si>
  <si>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</si>
  <si>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</si>
  <si>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</si>
  <si>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</si>
  <si>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</si>
  <si>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</si>
  <si>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</si>
  <si>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</si>
  <si>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</si>
  <si>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</si>
  <si>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</si>
  <si>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</si>
  <si>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</si>
  <si>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</si>
  <si>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</si>
  <si>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</si>
  <si>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</si>
  <si>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</si>
  <si>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</si>
  <si>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</si>
  <si>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</si>
  <si>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</si>
  <si>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</si>
  <si>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</si>
  <si>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</si>
  <si>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</si>
  <si>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</si>
  <si>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</si>
  <si>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</si>
  <si>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</si>
  <si>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</si>
  <si>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</si>
  <si>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</si>
  <si>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</si>
  <si>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</si>
  <si>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</si>
  <si>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</si>
  <si>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</si>
  <si>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</si>
  <si>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</si>
  <si>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</si>
  <si>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</si>
  <si>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</si>
  <si>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</si>
  <si>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</si>
  <si>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</si>
  <si>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</si>
  <si>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</si>
  <si>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</si>
  <si>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</si>
  <si>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</si>
  <si>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</si>
  <si>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</si>
  <si>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</si>
  <si>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</si>
  <si>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</si>
  <si>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</si>
  <si>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</si>
  <si>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</si>
  <si>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</si>
  <si>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</si>
  <si>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</si>
  <si>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</si>
  <si>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</si>
  <si>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</si>
  <si>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</si>
  <si>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</si>
  <si>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</si>
  <si>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</si>
  <si>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</si>
  <si>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</si>
  <si>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</si>
  <si>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</si>
  <si>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</si>
  <si>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</si>
  <si>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</si>
  <si>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</si>
  <si>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</si>
  <si>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</si>
  <si>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</si>
  <si>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</si>
  <si>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</si>
  <si>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</si>
  <si>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</si>
  <si>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</si>
  <si>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</si>
  <si>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</si>
  <si>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</si>
  <si>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</si>
  <si>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</si>
  <si>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</si>
  <si>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</si>
  <si>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</si>
  <si>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</si>
  <si>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</si>
  <si>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</si>
  <si>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</si>
  <si>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</si>
  <si>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</si>
  <si>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</si>
  <si>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</si>
  <si>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</si>
  <si>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</si>
  <si>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</si>
  <si>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</si>
  <si>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</si>
  <si>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</si>
  <si>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</si>
  <si>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</si>
  <si>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</si>
  <si>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</si>
  <si>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</si>
  <si>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</si>
  <si>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</si>
  <si>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</si>
  <si>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</si>
  <si>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</si>
  <si>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</si>
  <si>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</si>
  <si>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</si>
  <si>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</si>
  <si>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</si>
  <si>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</si>
  <si>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</si>
  <si>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</si>
  <si>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</si>
  <si>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</si>
  <si>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</si>
  <si>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</si>
  <si>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</si>
  <si>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</si>
  <si>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</si>
  <si>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</si>
  <si>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</si>
  <si>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</si>
  <si>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</si>
  <si>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</si>
  <si>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</si>
  <si>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</si>
  <si>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</si>
  <si>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</si>
  <si>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</si>
  <si>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</si>
  <si>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</si>
  <si>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</si>
  <si>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</si>
  <si>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</si>
  <si>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</si>
  <si>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</si>
  <si>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</si>
  <si>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</si>
  <si>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</si>
  <si>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</si>
  <si>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</si>
  <si>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</si>
  <si>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</si>
  <si>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</si>
  <si>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</si>
  <si>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</si>
  <si>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</si>
  <si>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</si>
  <si>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</si>
  <si>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</si>
  <si>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</si>
  <si>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</si>
  <si>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</si>
  <si>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</si>
  <si>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</si>
  <si>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</si>
  <si>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</si>
  <si>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</si>
  <si>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</si>
  <si>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</si>
  <si>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</si>
  <si>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</si>
  <si>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</si>
  <si>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</si>
  <si>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</si>
  <si>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</si>
  <si>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</si>
  <si>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</si>
  <si>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</si>
  <si>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</si>
  <si>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</si>
  <si>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</si>
  <si>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</si>
  <si>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</si>
  <si>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</si>
  <si>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</si>
  <si>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</si>
  <si>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</si>
  <si>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</si>
  <si>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</si>
  <si>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</si>
  <si>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</si>
  <si>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</si>
  <si>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</si>
  <si>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</si>
  <si>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</si>
  <si>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</si>
  <si>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</si>
  <si>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</si>
  <si>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</si>
  <si>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</si>
  <si>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</si>
  <si>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</si>
  <si>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</si>
  <si>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</si>
  <si>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</si>
  <si>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</si>
  <si>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</si>
  <si>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</si>
  <si>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</si>
  <si>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</si>
  <si>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</si>
  <si>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</si>
  <si>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</si>
  <si>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</si>
  <si>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</si>
  <si>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</si>
  <si>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</si>
  <si>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</si>
  <si>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</si>
  <si>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</si>
  <si>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</si>
  <si>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</si>
  <si>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</si>
  <si>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</si>
  <si>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</si>
  <si>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</si>
  <si>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</si>
  <si>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</si>
  <si>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</si>
  <si>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</si>
  <si>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</si>
  <si>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</si>
  <si>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</si>
  <si>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</si>
  <si>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</si>
  <si>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</si>
  <si>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</si>
  <si>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</si>
  <si>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</si>
  <si>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</si>
  <si>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</si>
  <si>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</si>
  <si>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</si>
  <si>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</si>
  <si>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</si>
  <si>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</si>
  <si>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</si>
  <si>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</si>
  <si>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</si>
  <si>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</si>
  <si>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</si>
  <si>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</si>
  <si>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</si>
  <si>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</si>
  <si>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</si>
  <si>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</si>
  <si>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</si>
  <si>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</si>
  <si>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</si>
  <si>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</si>
  <si>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</si>
  <si>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</si>
  <si>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</si>
  <si>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</si>
  <si>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</si>
  <si>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</si>
  <si>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</si>
  <si>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</si>
  <si>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</si>
  <si>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</si>
  <si>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</si>
  <si>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</si>
  <si>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</si>
  <si>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</si>
  <si>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</si>
  <si>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</si>
  <si>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</si>
  <si>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</si>
  <si>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</si>
  <si>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</si>
  <si>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</si>
  <si>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</si>
  <si>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</si>
  <si>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</si>
  <si>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</si>
  <si>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</si>
  <si>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</si>
  <si>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</si>
  <si>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</si>
  <si>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</si>
  <si>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</si>
  <si>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</si>
  <si>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</si>
  <si>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</si>
  <si>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</si>
  <si>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</si>
  <si>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</si>
  <si>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</si>
  <si>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</si>
  <si>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</si>
  <si>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</si>
  <si>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</si>
  <si>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</si>
  <si>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</si>
  <si>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</si>
  <si>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</si>
  <si>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</si>
  <si>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</si>
  <si>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</si>
  <si>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</si>
  <si>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</si>
  <si>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</si>
  <si>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</si>
  <si>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</si>
  <si>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</si>
  <si>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</si>
  <si>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</si>
  <si>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</si>
  <si>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</si>
  <si>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</si>
  <si>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</si>
  <si>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</si>
  <si>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</si>
  <si>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</si>
  <si>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</si>
  <si>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</si>
  <si>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</si>
  <si>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</si>
  <si>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</si>
  <si>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</si>
  <si>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</si>
  <si>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</si>
  <si>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</si>
  <si>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</si>
  <si>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</si>
  <si>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</si>
  <si>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</si>
  <si>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</si>
  <si>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</si>
  <si>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</si>
  <si>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</si>
  <si>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</si>
  <si>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</si>
  <si>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</si>
  <si>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</si>
  <si>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</si>
  <si>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</si>
  <si>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</si>
  <si>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</si>
  <si>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</si>
  <si>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</si>
  <si>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</si>
  <si>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</si>
  <si>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</si>
  <si>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</si>
  <si>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</si>
  <si>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</si>
  <si>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</si>
  <si>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</si>
  <si>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</si>
  <si>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</si>
  <si>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</si>
  <si>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</si>
  <si>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</si>
  <si>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</si>
  <si>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</si>
  <si>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</si>
  <si>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</si>
  <si>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</si>
  <si>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</si>
  <si>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</si>
  <si>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</si>
  <si>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</si>
  <si>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</si>
  <si>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</si>
  <si>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</si>
  <si>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</si>
  <si>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</si>
  <si>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</si>
  <si>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</si>
  <si>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</si>
  <si>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</si>
  <si>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</si>
  <si>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</si>
  <si>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</si>
  <si>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</si>
  <si>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</si>
  <si>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</si>
  <si>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</si>
  <si>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</si>
  <si>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</si>
  <si>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</si>
  <si>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</si>
  <si>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</si>
  <si>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</si>
  <si>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</si>
  <si>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</si>
  <si>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</si>
  <si>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</si>
  <si>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</si>
  <si>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</si>
  <si>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</si>
  <si>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</si>
  <si>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</si>
  <si>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</si>
  <si>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</si>
  <si>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</si>
  <si>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</si>
  <si>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</si>
  <si>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</si>
  <si>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</si>
  <si>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</si>
  <si>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</si>
  <si>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</si>
  <si>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</si>
  <si>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</si>
  <si>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</si>
  <si>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</si>
  <si>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</si>
  <si>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</si>
  <si>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</si>
  <si>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</si>
  <si>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</si>
  <si>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</si>
  <si>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</si>
  <si>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</si>
  <si>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</si>
  <si>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</si>
  <si>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</si>
  <si>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</si>
  <si>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</si>
  <si>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</si>
  <si>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</si>
  <si>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</si>
  <si>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</si>
  <si>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</si>
  <si>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</si>
  <si>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</si>
  <si>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</si>
  <si>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</si>
  <si>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</si>
  <si>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</si>
  <si>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</si>
  <si>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</si>
  <si>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</si>
  <si>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</si>
  <si>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</si>
  <si>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</si>
  <si>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</si>
  <si>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</si>
  <si>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</si>
  <si>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</si>
  <si>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</si>
  <si>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</si>
  <si>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</si>
  <si>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</si>
  <si>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</si>
  <si>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</si>
  <si>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</si>
  <si>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</si>
  <si>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</si>
  <si>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</si>
  <si>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</si>
  <si>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</si>
  <si>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</si>
  <si>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</si>
  <si>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</si>
  <si>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</si>
  <si>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</si>
  <si>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</si>
  <si>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</si>
  <si>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</si>
  <si>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</si>
  <si>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</si>
  <si>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</si>
  <si>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</si>
  <si>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</si>
  <si>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</si>
  <si>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</si>
  <si>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</si>
  <si>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</si>
  <si>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</si>
  <si>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</si>
  <si>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</si>
  <si>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</si>
  <si>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</si>
  <si>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</si>
  <si>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</si>
  <si>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</si>
  <si>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</si>
  <si>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</si>
  <si>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</si>
  <si>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</si>
  <si>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</si>
  <si>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</si>
  <si>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</si>
  <si>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</si>
  <si>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</si>
  <si>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</si>
  <si>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</si>
  <si>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</si>
  <si>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</si>
  <si>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</si>
  <si>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</si>
  <si>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</si>
  <si>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</si>
  <si>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</si>
  <si>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</si>
  <si>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</si>
  <si>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</si>
  <si>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</si>
  <si>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</si>
  <si>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</si>
  <si>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</si>
  <si>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</si>
  <si>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</si>
  <si>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</si>
  <si>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</si>
  <si>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</si>
  <si>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</si>
  <si>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</si>
  <si>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</si>
  <si>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</si>
  <si>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</si>
  <si>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</si>
  <si>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</si>
  <si>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</si>
  <si>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</si>
  <si>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</si>
  <si>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</si>
  <si>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</si>
  <si>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</si>
  <si>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</si>
  <si>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</si>
  <si>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</si>
  <si>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</si>
  <si>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</si>
  <si>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</si>
  <si>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</si>
  <si>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</si>
  <si>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</si>
  <si>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</si>
  <si>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</si>
  <si>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</si>
  <si>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</si>
  <si>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</si>
  <si>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</si>
  <si>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</si>
  <si>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</si>
  <si>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</si>
  <si>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</si>
  <si>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</si>
  <si>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</si>
  <si>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</si>
  <si>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</si>
  <si>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</si>
  <si>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</si>
  <si>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</si>
  <si>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</si>
  <si>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</si>
  <si>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</si>
  <si>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</si>
  <si>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</si>
  <si>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</si>
  <si>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</si>
  <si>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</si>
  <si>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</si>
  <si>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</si>
  <si>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</si>
  <si>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</si>
  <si>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</si>
  <si>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</si>
  <si>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</si>
  <si>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</si>
  <si>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</si>
  <si>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</si>
  <si>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</si>
  <si>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</si>
  <si>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</si>
  <si>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</si>
  <si>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</si>
  <si>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</si>
  <si>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</si>
  <si>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</si>
  <si>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</si>
  <si>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</si>
  <si>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</si>
  <si>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</si>
  <si>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</si>
  <si>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</si>
  <si>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</si>
  <si>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</si>
  <si>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</si>
  <si>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</si>
  <si>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</si>
  <si>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</si>
  <si>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</si>
  <si>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</si>
  <si>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</si>
  <si>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</si>
  <si>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</si>
  <si>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</si>
  <si>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</si>
  <si>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</si>
  <si>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</si>
  <si>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</si>
  <si>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</si>
  <si>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</si>
  <si>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</si>
  <si>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</si>
  <si>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</si>
  <si>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</si>
  <si>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</si>
  <si>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</si>
  <si>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</si>
  <si>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</si>
  <si>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</si>
  <si>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</si>
  <si>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</si>
  <si>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</si>
  <si>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</si>
  <si>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</si>
  <si>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</si>
  <si>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</si>
  <si>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</si>
  <si>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</si>
  <si>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</si>
  <si>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</si>
  <si>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</si>
  <si>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</si>
  <si>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</si>
  <si>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</si>
  <si>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</si>
  <si>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</si>
  <si>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</si>
  <si>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</si>
  <si>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</si>
  <si>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</si>
  <si>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</si>
  <si>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</si>
  <si>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</si>
  <si>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</si>
  <si>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</si>
  <si>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</si>
  <si>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</si>
  <si>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</si>
  <si>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</si>
  <si>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</si>
  <si>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</si>
  <si>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</si>
  <si>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</si>
  <si>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</si>
  <si>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</si>
  <si>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</si>
  <si>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</si>
  <si>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</si>
  <si>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</si>
  <si>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</si>
  <si>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</si>
  <si>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</si>
  <si>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</si>
  <si>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</si>
  <si>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</si>
  <si>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</si>
  <si>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</si>
  <si>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</si>
  <si>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</si>
  <si>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</si>
  <si>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</si>
  <si>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</si>
  <si>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</si>
  <si>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</si>
  <si>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</si>
  <si>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</si>
  <si>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</si>
  <si>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</si>
  <si>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</si>
  <si>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</si>
  <si>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</si>
  <si>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</si>
  <si>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</si>
  <si>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</si>
  <si>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</si>
  <si>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</si>
  <si>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</si>
  <si>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</si>
  <si>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</si>
  <si>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</si>
  <si>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</si>
  <si>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</si>
  <si>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</si>
  <si>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</si>
  <si>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</si>
  <si>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</si>
  <si>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</si>
  <si>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</si>
  <si>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</si>
  <si>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</si>
  <si>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</si>
  <si>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</si>
  <si>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</si>
  <si>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</si>
  <si>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</si>
  <si>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</si>
  <si>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</si>
  <si>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</si>
  <si>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</si>
  <si>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</si>
  <si>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</si>
  <si>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</si>
  <si>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</si>
  <si>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</si>
  <si>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</si>
  <si>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</si>
  <si>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</si>
  <si>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</si>
  <si>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</si>
  <si>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</si>
  <si>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</si>
  <si>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</si>
  <si>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</si>
  <si>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</si>
  <si>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</si>
  <si>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</si>
  <si>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</si>
  <si>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</si>
  <si>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</si>
  <si>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</si>
  <si>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</si>
  <si>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</si>
  <si>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</si>
  <si>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</si>
  <si>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</si>
  <si>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</si>
  <si>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</si>
  <si>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</si>
  <si>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</si>
  <si>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</si>
  <si>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</si>
  <si>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</si>
  <si>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</si>
  <si>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</si>
  <si>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</si>
  <si>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</si>
  <si>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</si>
  <si>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</si>
  <si>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</si>
  <si>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</si>
  <si>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</si>
  <si>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</si>
  <si>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</si>
  <si>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</si>
  <si>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</si>
  <si>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</si>
  <si>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</si>
  <si>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</si>
  <si>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</si>
  <si>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</si>
  <si>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</si>
  <si>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</si>
  <si>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</si>
  <si>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</si>
  <si>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</si>
  <si>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</si>
  <si>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</si>
  <si>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</si>
  <si>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</si>
  <si>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</si>
  <si>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</si>
  <si>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</si>
  <si>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</si>
  <si>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</si>
  <si>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</si>
  <si>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</si>
  <si>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</si>
  <si>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</si>
  <si>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</si>
  <si>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</si>
  <si>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</si>
  <si>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</si>
  <si>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</si>
  <si>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</si>
  <si>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</si>
  <si>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</si>
  <si>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</si>
  <si>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</si>
  <si>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</si>
  <si>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</si>
  <si>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</si>
  <si>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</si>
  <si>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</si>
  <si>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</si>
  <si>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</si>
  <si>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</si>
  <si>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</si>
  <si>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</si>
  <si>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</si>
  <si>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</si>
  <si>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</si>
  <si>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</si>
  <si>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</si>
  <si>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</si>
  <si>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</si>
  <si>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</si>
  <si>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</si>
  <si>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</si>
  <si>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</si>
  <si>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</si>
  <si>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</si>
  <si>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</si>
  <si>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</si>
  <si>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</si>
  <si>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</si>
  <si>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</si>
  <si>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</si>
  <si>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</si>
  <si>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</si>
  <si>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</si>
  <si>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</si>
  <si>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</si>
  <si>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</si>
  <si>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</si>
  <si>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</si>
  <si>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</si>
  <si>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</si>
  <si>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</si>
  <si>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</si>
  <si>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</si>
  <si>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</si>
  <si>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</si>
  <si>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</si>
  <si>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</si>
  <si>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</si>
  <si>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</si>
  <si>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</si>
  <si>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</si>
  <si>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</si>
  <si>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</si>
  <si>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</si>
  <si>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</si>
  <si>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</si>
  <si>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</si>
  <si>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</si>
  <si>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</si>
  <si>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</si>
  <si>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</si>
  <si>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</si>
  <si>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</si>
  <si>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</si>
  <si>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</si>
  <si>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</si>
  <si>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</si>
  <si>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</si>
  <si>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</si>
  <si>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</si>
  <si>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</si>
  <si>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</si>
  <si>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</si>
  <si>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</si>
  <si>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</si>
  <si>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</si>
  <si>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</si>
  <si>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</si>
  <si>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</si>
  <si>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</si>
  <si>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</si>
  <si>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</si>
  <si>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</si>
  <si>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</si>
  <si>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</si>
  <si>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</si>
  <si>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</si>
  <si>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</si>
  <si>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</si>
  <si>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</si>
  <si>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</si>
  <si>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</si>
  <si>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</si>
  <si>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</si>
  <si>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</si>
  <si>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</si>
  <si>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</si>
  <si>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</si>
  <si>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</si>
  <si>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</si>
  <si>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</si>
  <si>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</si>
  <si>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</si>
  <si>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</si>
  <si>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</si>
  <si>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</si>
  <si>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</si>
  <si>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</si>
  <si>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</si>
  <si>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</si>
  <si>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</si>
  <si>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</si>
  <si>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</si>
  <si>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</si>
  <si>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</si>
  <si>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</si>
  <si>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</si>
  <si>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</si>
  <si>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</si>
  <si>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</si>
  <si>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</si>
  <si>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</si>
  <si>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</si>
  <si>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</si>
  <si>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</si>
  <si>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</si>
  <si>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</si>
  <si>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</si>
  <si>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</si>
  <si>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</si>
  <si>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</si>
  <si>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</si>
  <si>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</si>
  <si>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</si>
  <si>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</si>
  <si>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</si>
  <si>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</si>
  <si>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</si>
  <si>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</si>
  <si>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</si>
  <si>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</si>
  <si>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</si>
  <si>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</si>
  <si>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</si>
  <si>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</si>
  <si>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</si>
  <si>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</si>
  <si>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</si>
  <si>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</si>
  <si>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</si>
  <si>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</si>
  <si>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</si>
  <si>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</si>
  <si>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</si>
  <si>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</si>
  <si>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</si>
  <si>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</si>
  <si>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</si>
  <si>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</si>
  <si>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</si>
  <si>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</si>
  <si>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</si>
  <si>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</si>
  <si>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</si>
  <si>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</si>
  <si>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</si>
  <si>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</si>
  <si>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</si>
  <si>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</si>
  <si>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</si>
  <si>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</si>
  <si>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</si>
  <si>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</si>
  <si>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</si>
  <si>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</si>
  <si>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</si>
  <si>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</si>
  <si>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</si>
  <si>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</si>
  <si>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</si>
  <si>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</si>
  <si>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</si>
  <si>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</si>
  <si>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</si>
  <si>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</si>
  <si>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</si>
  <si>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</si>
  <si>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</si>
  <si>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</si>
  <si>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</si>
  <si>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</si>
  <si>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</si>
  <si>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</si>
  <si>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</si>
  <si>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</si>
  <si>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</si>
  <si>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</si>
  <si>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</si>
  <si>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</si>
  <si>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</si>
  <si>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</si>
  <si>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</si>
  <si>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</si>
  <si>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</si>
  <si>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</si>
  <si>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</si>
  <si>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</si>
  <si>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</si>
  <si>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</si>
  <si>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</si>
  <si>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</si>
  <si>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</si>
  <si>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</si>
  <si>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</si>
  <si>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</si>
  <si>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</si>
  <si>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</si>
  <si>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</si>
  <si>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</si>
  <si>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</si>
  <si>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</si>
  <si>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</si>
  <si>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</si>
  <si>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</si>
  <si>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</si>
  <si>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</si>
  <si>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</si>
  <si>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</si>
  <si>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</si>
  <si>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</si>
  <si>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</si>
  <si>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</si>
  <si>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</si>
  <si>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</si>
  <si>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</si>
  <si>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</si>
  <si>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</si>
  <si>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</si>
  <si>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</si>
  <si>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</si>
  <si>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</si>
  <si>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</si>
  <si>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</si>
  <si>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</si>
  <si>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</si>
  <si>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</si>
  <si>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</si>
  <si>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</si>
  <si>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</si>
  <si>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</si>
  <si>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</si>
  <si>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</si>
  <si>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</si>
  <si>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</si>
  <si>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</si>
  <si>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</si>
  <si>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</si>
  <si>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</si>
  <si>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</si>
  <si>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</si>
  <si>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</si>
  <si>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</si>
  <si>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</si>
  <si>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</si>
  <si>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</si>
  <si>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</si>
  <si>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</si>
  <si>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</si>
  <si>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</si>
  <si>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</si>
  <si>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</si>
  <si>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</si>
  <si>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</si>
  <si>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</si>
  <si>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</si>
  <si>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</si>
  <si>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</si>
  <si>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</si>
  <si>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</si>
  <si>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</si>
  <si>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</si>
  <si>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</si>
  <si>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</si>
  <si>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</si>
  <si>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</si>
  <si>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</si>
  <si>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</si>
  <si>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</si>
  <si>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</si>
  <si>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</si>
  <si>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</si>
  <si>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</si>
  <si>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</si>
  <si>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</si>
  <si>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</si>
  <si>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</si>
  <si>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</si>
  <si>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</si>
  <si>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</si>
  <si>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</si>
  <si>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</si>
  <si>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</si>
  <si>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</si>
  <si>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</si>
  <si>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</si>
  <si>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</si>
  <si>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</si>
  <si>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</si>
  <si>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</si>
  <si>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</si>
  <si>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</si>
  <si>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</si>
  <si>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</si>
  <si>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</si>
  <si>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</si>
  <si>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</si>
  <si>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</si>
  <si>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</si>
  <si>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</si>
  <si>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</si>
  <si>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</si>
  <si>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</si>
  <si>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</si>
  <si>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</si>
  <si>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</si>
  <si>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</si>
  <si>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</si>
  <si>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</si>
  <si>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</si>
  <si>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</si>
  <si>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</si>
  <si>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</si>
  <si>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</si>
  <si>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</si>
  <si>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</si>
  <si>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</si>
  <si>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</si>
  <si>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</si>
  <si>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</si>
  <si>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</si>
  <si>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</si>
  <si>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</si>
  <si>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</si>
  <si>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</si>
  <si>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</si>
  <si>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</si>
  <si>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</si>
  <si>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</si>
  <si>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</si>
  <si>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</si>
  <si>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</si>
  <si>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</si>
  <si>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</si>
  <si>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</si>
  <si>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</si>
  <si>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</si>
  <si>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</si>
  <si>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</si>
  <si>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</si>
  <si>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</si>
  <si>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</si>
  <si>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</si>
  <si>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</si>
  <si>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</si>
  <si>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</si>
  <si>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</si>
  <si>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</si>
  <si>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</si>
  <si>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</si>
  <si>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</si>
  <si>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</si>
  <si>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</si>
  <si>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</si>
  <si>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</si>
  <si>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</si>
  <si>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</si>
  <si>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</si>
  <si>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</si>
  <si>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</si>
  <si>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</si>
  <si>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</si>
  <si>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</si>
  <si>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</si>
  <si>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</si>
  <si>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</si>
  <si>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</si>
  <si>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</si>
  <si>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</si>
  <si>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</si>
  <si>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</si>
  <si>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</si>
  <si>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</si>
  <si>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</si>
  <si>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</si>
  <si>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</si>
  <si>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</si>
  <si>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</si>
  <si>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</si>
  <si>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</si>
  <si>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</si>
  <si>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</si>
  <si>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</si>
  <si>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</si>
  <si>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</si>
  <si>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</si>
  <si>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</si>
  <si>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</si>
  <si>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</si>
  <si>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</si>
  <si>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</si>
  <si>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</si>
  <si>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</si>
  <si>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</si>
  <si>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</si>
  <si>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</si>
  <si>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</si>
  <si>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</si>
  <si>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</si>
  <si>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</si>
  <si>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</si>
  <si>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</si>
  <si>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</si>
  <si>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</si>
  <si>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</si>
  <si>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</si>
  <si>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</si>
  <si>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</si>
  <si>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</si>
  <si>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</si>
  <si>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</si>
  <si>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</si>
  <si>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</si>
  <si>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</si>
  <si>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</si>
  <si>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</si>
  <si>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</si>
  <si>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</si>
  <si>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</si>
  <si>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</si>
  <si>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</si>
  <si>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</si>
  <si>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</si>
  <si>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</si>
  <si>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</si>
  <si>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</si>
  <si>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</si>
  <si>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</si>
  <si>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</si>
  <si>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</si>
  <si>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</si>
  <si>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</si>
  <si>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</si>
  <si>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</si>
  <si>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</si>
  <si>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</si>
  <si>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</si>
  <si>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</si>
  <si>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</si>
  <si>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</si>
  <si>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</si>
  <si>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</si>
  <si>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</si>
  <si>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</si>
  <si>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</si>
  <si>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</si>
  <si>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</si>
  <si>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</si>
  <si>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</si>
  <si>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</si>
  <si>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</si>
  <si>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</si>
  <si>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</si>
  <si>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</si>
  <si>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</si>
  <si>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</si>
  <si>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</si>
  <si>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</si>
  <si>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</si>
  <si>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</si>
  <si>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</si>
  <si>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</si>
  <si>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</si>
  <si>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</si>
  <si>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</si>
  <si>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</si>
  <si>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</si>
  <si>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</si>
  <si>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</si>
  <si>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</si>
  <si>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</si>
  <si>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</si>
  <si>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</si>
  <si>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</si>
  <si>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</si>
  <si>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</si>
  <si>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</si>
  <si>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</si>
  <si>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</si>
  <si>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</si>
  <si>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</si>
  <si>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</si>
  <si>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</si>
  <si>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</si>
  <si>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</si>
  <si>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</si>
  <si>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</si>
  <si>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</si>
  <si>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</si>
  <si>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</si>
  <si>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</si>
  <si>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</si>
  <si>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</si>
  <si>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</si>
  <si>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</si>
  <si>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</si>
  <si>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</si>
  <si>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</si>
  <si>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</si>
  <si>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</si>
  <si>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</si>
  <si>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</si>
  <si>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</si>
  <si>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</si>
  <si>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</si>
  <si>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</si>
  <si>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</si>
  <si>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</si>
  <si>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</si>
  <si>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</si>
  <si>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</si>
  <si>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</si>
  <si>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</si>
  <si>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</si>
  <si>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</si>
  <si>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</si>
  <si>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</si>
  <si>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</si>
  <si>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</si>
  <si>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</si>
  <si>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</si>
  <si>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</si>
  <si>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</si>
  <si>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</si>
  <si>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</si>
  <si>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</si>
  <si>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</si>
  <si>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</si>
  <si>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</si>
  <si>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</si>
  <si>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</si>
  <si>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</si>
  <si>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</si>
  <si>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</si>
  <si>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</si>
  <si>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</si>
  <si>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</si>
  <si>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</si>
  <si>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</si>
  <si>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</si>
  <si>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</si>
  <si>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</si>
  <si>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</si>
  <si>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</si>
  <si>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</si>
  <si>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</si>
  <si>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</si>
  <si>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</si>
  <si>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</si>
  <si>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</si>
  <si>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</si>
  <si>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</si>
  <si>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</si>
  <si>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</si>
  <si>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</si>
  <si>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</si>
  <si>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</si>
  <si>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</si>
  <si>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</si>
  <si>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</si>
  <si>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</si>
  <si>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</si>
  <si>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</si>
  <si>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</si>
  <si>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</si>
  <si>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</si>
  <si>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</si>
  <si>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</si>
  <si>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</si>
  <si>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</si>
  <si>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</si>
  <si>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</si>
  <si>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</si>
  <si>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</si>
  <si>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</si>
  <si>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</si>
  <si>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</si>
  <si>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</si>
  <si>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</si>
  <si>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</si>
  <si>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</si>
  <si>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</si>
  <si>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</si>
  <si>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</si>
  <si>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</si>
  <si>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</si>
  <si>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</si>
  <si>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</si>
  <si>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</si>
  <si>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</si>
  <si>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</si>
  <si>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</si>
  <si>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</si>
  <si>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</si>
  <si>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</si>
  <si>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</si>
  <si>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</si>
  <si>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</si>
  <si>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</si>
  <si>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</si>
  <si>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</si>
  <si>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</si>
  <si>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</si>
  <si>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</si>
  <si>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</si>
  <si>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</si>
  <si>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</si>
  <si>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</si>
  <si>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</si>
  <si>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</si>
  <si>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</si>
  <si>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</si>
  <si>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</si>
  <si>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</si>
  <si>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</si>
  <si>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</si>
  <si>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</si>
  <si>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</si>
  <si>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</si>
  <si>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</si>
  <si>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</si>
  <si>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</si>
  <si>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</si>
  <si>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</si>
  <si>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</si>
  <si>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</si>
  <si>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</si>
  <si>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</si>
  <si>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</si>
  <si>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</si>
  <si>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</si>
  <si>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</si>
  <si>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</si>
  <si>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</si>
  <si>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</si>
  <si>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</si>
  <si>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</si>
  <si>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</si>
  <si>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</si>
  <si>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</si>
  <si>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</si>
  <si>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</si>
  <si>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</si>
  <si>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</si>
  <si>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</si>
  <si>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</si>
  <si>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</si>
  <si>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</si>
  <si>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</si>
  <si>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</si>
  <si>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</si>
  <si>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</si>
  <si>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</si>
  <si>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</si>
  <si>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</si>
  <si>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</si>
  <si>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</si>
  <si>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</si>
  <si>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</si>
  <si>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</si>
  <si>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</si>
  <si>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</si>
  <si>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</si>
  <si>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</si>
  <si>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</si>
  <si>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</si>
  <si>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</si>
  <si>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</si>
  <si>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</si>
  <si>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</si>
  <si>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</si>
  <si>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</si>
  <si>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</si>
  <si>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</si>
  <si>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</si>
  <si>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</si>
  <si>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</si>
  <si>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</si>
  <si>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</si>
  <si>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</si>
  <si>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</si>
  <si>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</si>
  <si>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</si>
  <si>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</si>
  <si>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</si>
  <si>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</si>
  <si>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</si>
  <si>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</si>
  <si>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</si>
  <si>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</si>
  <si>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</si>
  <si>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</si>
  <si>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</si>
  <si>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</si>
  <si>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</si>
  <si>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</si>
  <si>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</si>
  <si>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</si>
  <si>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</si>
  <si>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</si>
  <si>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</si>
  <si>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</si>
  <si>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</si>
  <si>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</si>
  <si>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</si>
  <si>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</si>
  <si>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</si>
  <si>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</si>
  <si>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</si>
  <si>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</si>
  <si>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</si>
  <si>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</si>
  <si>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</si>
  <si>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</si>
  <si>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</si>
  <si>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</si>
  <si>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</si>
  <si>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</si>
  <si>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</si>
  <si>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</si>
  <si>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</si>
  <si>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</si>
  <si>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</si>
  <si>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</si>
  <si>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</si>
  <si>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</si>
  <si>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</si>
  <si>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</si>
  <si>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</si>
  <si>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</si>
  <si>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</si>
  <si>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</si>
  <si>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</si>
  <si>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</si>
  <si>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</si>
  <si>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</si>
  <si>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</si>
  <si>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</si>
  <si>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</si>
  <si>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</si>
  <si>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</si>
  <si>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</si>
  <si>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</si>
  <si>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</si>
  <si>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</si>
  <si>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</si>
  <si>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</si>
  <si>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</si>
  <si>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</si>
  <si>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</si>
  <si>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</si>
  <si>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</si>
  <si>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</si>
  <si>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</si>
  <si>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</si>
  <si>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</si>
  <si>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</si>
  <si>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</si>
  <si>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</si>
  <si>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</si>
  <si>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</si>
  <si>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</si>
  <si>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</si>
  <si>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</si>
  <si>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</si>
  <si>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</si>
  <si>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</si>
  <si>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</si>
  <si>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</si>
  <si>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</si>
  <si>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</si>
  <si>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</si>
  <si>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</si>
  <si>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</si>
  <si>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</si>
  <si>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</si>
  <si>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</si>
  <si>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</si>
  <si>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</si>
  <si>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</si>
  <si>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</si>
  <si>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</si>
  <si>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</si>
  <si>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</si>
  <si>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</si>
  <si>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</si>
  <si>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</si>
  <si>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</si>
  <si>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</si>
  <si>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</si>
  <si>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</si>
  <si>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</si>
  <si>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</si>
  <si>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</si>
  <si>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</si>
  <si>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</si>
  <si>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</si>
  <si>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</si>
  <si>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</si>
  <si>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</si>
  <si>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</si>
  <si>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</si>
  <si>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</si>
  <si>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</si>
  <si>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</si>
  <si>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</si>
  <si>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</si>
  <si>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</si>
  <si>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</si>
  <si>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</si>
  <si>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</si>
  <si>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</si>
  <si>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</si>
  <si>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</si>
  <si>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</si>
  <si>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</si>
  <si>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</si>
  <si>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</si>
  <si>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</si>
  <si>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</si>
  <si>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</si>
  <si>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</si>
  <si>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</si>
  <si>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</si>
  <si>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</si>
  <si>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</si>
  <si>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</si>
  <si>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</si>
  <si>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</si>
  <si>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</si>
  <si>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</si>
  <si>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</si>
  <si>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</si>
  <si>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</si>
  <si>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</si>
  <si>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</si>
  <si>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</si>
  <si>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</si>
  <si>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</si>
  <si>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</si>
  <si>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</si>
  <si>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</si>
  <si>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</si>
  <si>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</si>
  <si>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</si>
  <si>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</si>
  <si>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</si>
  <si>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</si>
  <si>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</si>
  <si>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</si>
  <si>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</si>
  <si>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</si>
  <si>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</si>
  <si>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</si>
  <si>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</si>
  <si>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</si>
  <si>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</si>
  <si>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</si>
  <si>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</si>
  <si>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</si>
  <si>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</si>
  <si>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</si>
  <si>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</si>
  <si>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</si>
  <si>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</si>
  <si>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</si>
  <si>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</si>
  <si>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</si>
  <si>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</si>
  <si>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</si>
  <si>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</si>
  <si>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</si>
  <si>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</si>
  <si>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</si>
  <si>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</si>
  <si>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</si>
  <si>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</si>
  <si>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</si>
  <si>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</si>
  <si>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</si>
  <si>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</si>
  <si>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</si>
  <si>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</si>
  <si>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</si>
  <si>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</si>
  <si>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</si>
  <si>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</si>
  <si>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</si>
  <si>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</si>
  <si>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</si>
  <si>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</si>
  <si>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</si>
  <si>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</si>
  <si>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</si>
  <si>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</si>
  <si>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</si>
  <si>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</si>
  <si>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</si>
  <si>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</si>
  <si>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</si>
  <si>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</si>
  <si>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</si>
  <si>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</si>
  <si>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</si>
  <si>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</si>
  <si>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</si>
  <si>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</si>
  <si>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</si>
  <si>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</si>
  <si>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</si>
  <si>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</si>
  <si>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</si>
  <si>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</si>
  <si>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</si>
  <si>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</si>
  <si>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</si>
  <si>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</si>
  <si>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</si>
  <si>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</si>
  <si>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</si>
  <si>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</si>
  <si>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</si>
  <si>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</si>
  <si>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</si>
  <si>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</si>
  <si>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</si>
  <si>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</si>
  <si>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</si>
  <si>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</si>
  <si>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</si>
  <si>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</si>
  <si>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</si>
  <si>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</si>
  <si>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</si>
  <si>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</si>
  <si>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</si>
  <si>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</si>
  <si>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</si>
  <si>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</si>
  <si>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</si>
  <si>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</si>
  <si>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</si>
  <si>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</si>
  <si>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</si>
  <si>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</si>
  <si>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</si>
  <si>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</si>
  <si>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</si>
  <si>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</si>
  <si>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</si>
  <si>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</si>
  <si>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</si>
  <si>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</si>
  <si>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</si>
  <si>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</si>
  <si>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</si>
  <si>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</si>
  <si>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</si>
  <si>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</si>
  <si>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</si>
  <si>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</si>
  <si>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</si>
  <si>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</si>
  <si>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</si>
  <si>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</si>
  <si>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</si>
  <si>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</si>
  <si>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</si>
  <si>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</si>
  <si>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</si>
  <si>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</si>
  <si>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</si>
  <si>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</si>
  <si>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</si>
  <si>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</si>
  <si>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</si>
  <si>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</si>
  <si>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</si>
  <si>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</si>
  <si>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</si>
  <si>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</si>
  <si>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</si>
  <si>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</si>
  <si>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</si>
  <si>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</si>
  <si>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</si>
  <si>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</si>
  <si>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</si>
  <si>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</si>
  <si>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</si>
  <si>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</si>
  <si>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</si>
  <si>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</si>
  <si>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</si>
  <si>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</si>
  <si>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</si>
  <si>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</si>
  <si>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</si>
  <si>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</si>
  <si>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</si>
  <si>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</si>
  <si>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</si>
  <si>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</si>
  <si>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</si>
  <si>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</si>
  <si>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</si>
  <si>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</si>
  <si>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</si>
  <si>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</si>
  <si>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</si>
  <si>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</si>
  <si>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</si>
  <si>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</si>
  <si>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</si>
  <si>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</si>
  <si>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</si>
  <si>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</si>
  <si>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</si>
  <si>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</si>
  <si>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</si>
  <si>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</si>
  <si>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</si>
  <si>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</si>
  <si>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</si>
  <si>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</si>
  <si>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</si>
  <si>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</si>
  <si>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</si>
  <si>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</si>
  <si>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</si>
  <si>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</si>
  <si>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</si>
  <si>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</si>
  <si>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</si>
  <si>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</si>
  <si>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</si>
  <si>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</si>
  <si>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</si>
  <si>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</si>
  <si>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</si>
  <si>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</si>
  <si>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</si>
  <si>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</si>
  <si>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</si>
  <si>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</si>
  <si>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</si>
  <si>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</si>
  <si>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</si>
  <si>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</si>
  <si>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</si>
  <si>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</si>
  <si>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</si>
  <si>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</si>
  <si>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</si>
  <si>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</si>
  <si>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</si>
  <si>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</si>
  <si>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</si>
  <si>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</si>
  <si>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</si>
  <si>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</si>
  <si>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</si>
  <si>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</si>
  <si>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</si>
  <si>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</si>
  <si>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</si>
  <si>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</si>
  <si>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</si>
  <si>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</si>
  <si>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</si>
  <si>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</si>
  <si>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</si>
  <si>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</si>
  <si>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</si>
  <si>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</si>
  <si>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</si>
  <si>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</si>
  <si>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</si>
  <si>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</si>
  <si>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</si>
  <si>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</si>
  <si>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</si>
  <si>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</si>
  <si>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</si>
  <si>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</si>
  <si>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</si>
  <si>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</si>
  <si>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</si>
  <si>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</si>
  <si>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</si>
  <si>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</si>
  <si>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</si>
  <si>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</si>
  <si>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</si>
  <si>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</si>
  <si>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</si>
  <si>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</si>
  <si>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</si>
  <si>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</si>
  <si>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</si>
  <si>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</si>
  <si>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</si>
  <si>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</si>
  <si>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</si>
  <si>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</si>
  <si>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</si>
  <si>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</si>
  <si>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</si>
  <si>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</si>
  <si>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</si>
  <si>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</si>
  <si>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</si>
  <si>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</si>
  <si>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</si>
  <si>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</si>
  <si>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</si>
  <si>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</si>
  <si>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</si>
  <si>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</si>
  <si>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</si>
  <si>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</si>
  <si>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</si>
  <si>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</si>
  <si>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</si>
  <si>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</si>
  <si>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</si>
  <si>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</si>
  <si>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</si>
  <si>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</si>
  <si>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</si>
  <si>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</si>
  <si>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</si>
  <si>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</si>
  <si>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</si>
  <si>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</si>
  <si>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</si>
  <si>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</si>
  <si>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</si>
  <si>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</si>
  <si>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</si>
  <si>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</si>
  <si>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</si>
  <si>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</si>
  <si>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</si>
  <si>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</si>
  <si>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</si>
  <si>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</si>
  <si>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</si>
  <si>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</si>
  <si>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</si>
  <si>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</si>
  <si>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</si>
  <si>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</si>
  <si>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</si>
  <si>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</si>
  <si>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</si>
  <si>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</si>
  <si>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</si>
  <si>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</si>
  <si>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</si>
  <si>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</si>
  <si>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</si>
  <si>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</si>
  <si>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</si>
  <si>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</si>
  <si>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</si>
  <si>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</si>
  <si>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</si>
  <si>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</si>
  <si>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</si>
  <si>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</si>
  <si>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</si>
  <si>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</si>
  <si>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</si>
  <si>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</si>
  <si>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</si>
  <si>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</si>
  <si>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</si>
  <si>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</si>
  <si>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</si>
  <si>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</si>
  <si>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</si>
  <si>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</si>
  <si>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</si>
  <si>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</si>
  <si>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</si>
  <si>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</si>
  <si>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</si>
  <si>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</si>
  <si>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</si>
  <si>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</si>
  <si>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</si>
  <si>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</si>
  <si>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</si>
  <si>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</si>
  <si>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</si>
  <si>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</si>
  <si>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</si>
  <si>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</si>
  <si>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</si>
  <si>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</si>
  <si>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</si>
  <si>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</si>
  <si>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</si>
  <si>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</si>
  <si>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</si>
  <si>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</si>
  <si>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</si>
  <si>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</si>
  <si>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</si>
  <si>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</si>
  <si>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</si>
  <si>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</si>
  <si>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</si>
  <si>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</si>
  <si>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</si>
  <si>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</si>
  <si>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</si>
  <si>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</si>
  <si>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</si>
  <si>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</si>
  <si>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</si>
  <si>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</si>
  <si>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</si>
  <si>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</si>
  <si>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</si>
  <si>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</si>
  <si>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</si>
  <si>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</si>
  <si>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</si>
  <si>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</si>
  <si>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</si>
  <si>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</si>
  <si>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</si>
  <si>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</si>
  <si>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</si>
  <si>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</si>
  <si>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</si>
  <si>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</si>
  <si>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</si>
  <si>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</si>
  <si>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</si>
  <si>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</si>
  <si>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</si>
  <si>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</si>
  <si>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</si>
  <si>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</si>
  <si>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</si>
  <si>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</si>
  <si>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</si>
  <si>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</si>
  <si>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</si>
  <si>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</si>
  <si>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</si>
  <si>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</si>
  <si>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</si>
  <si>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</si>
  <si>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</si>
  <si>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</si>
  <si>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</si>
  <si>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</si>
  <si>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</si>
  <si>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</si>
  <si>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</si>
  <si>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</si>
  <si>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</si>
  <si>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</si>
  <si>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</si>
  <si>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</si>
  <si>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</si>
  <si>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</si>
  <si>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</si>
  <si>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</si>
  <si>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</si>
  <si>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</si>
  <si>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</si>
  <si>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</si>
  <si>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</si>
  <si>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</si>
  <si>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</si>
  <si>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</si>
  <si>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</si>
  <si>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</si>
  <si>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</si>
  <si>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</si>
  <si>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</si>
  <si>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</si>
  <si>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</si>
  <si>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</si>
  <si>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</si>
  <si>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</si>
  <si>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</si>
  <si>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</si>
  <si>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</si>
  <si>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</si>
  <si>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</si>
  <si>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</si>
  <si>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</si>
  <si>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</si>
  <si>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</si>
  <si>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</si>
  <si>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</si>
  <si>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</si>
  <si>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</si>
  <si>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</si>
  <si>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</si>
  <si>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</si>
  <si>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</si>
  <si>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</si>
  <si>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</si>
  <si>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</si>
  <si>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</si>
  <si>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</si>
  <si>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</si>
  <si>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</si>
  <si>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</si>
  <si>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</si>
  <si>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</si>
  <si>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</si>
  <si>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</si>
  <si>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</si>
  <si>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</si>
  <si>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</si>
  <si>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</si>
  <si>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</si>
  <si>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</si>
  <si>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</si>
  <si>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</si>
  <si>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</si>
  <si>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</si>
  <si>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</si>
  <si>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</si>
  <si>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</si>
  <si>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</si>
  <si>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</si>
  <si>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</si>
  <si>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</si>
  <si>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</si>
  <si>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</si>
  <si>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</si>
  <si>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</si>
  <si>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</si>
  <si>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</si>
  <si>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</si>
  <si>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</si>
  <si>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</si>
  <si>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</si>
  <si>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</si>
  <si>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</si>
  <si>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</si>
  <si>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</si>
  <si>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</si>
  <si>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</si>
  <si>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</si>
  <si>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</si>
  <si>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</si>
  <si>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</si>
  <si>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</si>
  <si>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</si>
  <si>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</si>
  <si>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</si>
  <si>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</si>
  <si>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</si>
  <si>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</si>
  <si>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</si>
  <si>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</si>
  <si>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</si>
  <si>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</si>
  <si>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</si>
  <si>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</si>
  <si>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</si>
  <si>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</si>
  <si>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</si>
  <si>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</si>
  <si>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</si>
  <si>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</si>
  <si>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</si>
  <si>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</si>
  <si>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</si>
  <si>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</si>
  <si>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</si>
  <si>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</si>
  <si>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</si>
  <si>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</si>
  <si>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</si>
  <si>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</si>
  <si>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</si>
  <si>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</si>
  <si>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</si>
  <si>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</si>
  <si>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</si>
  <si>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</si>
  <si>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</si>
  <si>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</si>
  <si>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</si>
  <si>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</si>
  <si>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</si>
  <si>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</si>
  <si>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</si>
  <si>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</si>
  <si>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</si>
  <si>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</si>
  <si>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</si>
  <si>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</si>
  <si>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</si>
  <si>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</si>
  <si>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</si>
  <si>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</si>
  <si>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</si>
  <si>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</si>
  <si>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</si>
  <si>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</si>
  <si>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</si>
  <si>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</si>
  <si>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</si>
  <si>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</si>
  <si>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</si>
  <si>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</si>
  <si>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</si>
  <si>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</si>
  <si>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</si>
  <si>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</si>
  <si>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</si>
  <si>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</si>
  <si>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</si>
  <si>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</si>
  <si>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</si>
  <si>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</si>
  <si>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</si>
  <si>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</si>
  <si>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</si>
  <si>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</si>
  <si>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</si>
  <si>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</si>
  <si>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</si>
  <si>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</si>
  <si>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</si>
  <si>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</si>
  <si>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</si>
  <si>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</si>
  <si>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</si>
  <si>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</si>
  <si>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</si>
  <si>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</si>
  <si>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</si>
  <si>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</si>
  <si>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</si>
  <si>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</si>
  <si>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</si>
  <si>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</si>
  <si>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</si>
  <si>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</si>
  <si>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</si>
  <si>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</si>
  <si>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</si>
  <si>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</si>
  <si>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</si>
  <si>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</si>
  <si>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</si>
  <si>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</si>
  <si>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</si>
  <si>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</si>
  <si>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</si>
  <si>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</si>
  <si>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</si>
  <si>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</si>
  <si>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</si>
  <si>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</si>
  <si>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</si>
  <si>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</si>
  <si>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</si>
  <si>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</si>
  <si>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</si>
  <si>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</si>
  <si>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</si>
  <si>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</si>
  <si>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</si>
  <si>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</si>
  <si>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</si>
  <si>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</si>
  <si>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</si>
  <si>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</si>
  <si>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</si>
  <si>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</si>
  <si>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</si>
  <si>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</si>
  <si>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</si>
  <si>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</si>
  <si>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</si>
  <si>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</si>
  <si>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</si>
  <si>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</si>
  <si>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</si>
  <si>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</si>
  <si>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</si>
  <si>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</si>
  <si>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</si>
  <si>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</si>
  <si>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</si>
  <si>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</si>
  <si>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</si>
  <si>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</si>
  <si>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</si>
  <si>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</si>
  <si>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</si>
  <si>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</si>
  <si>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</si>
  <si>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</si>
  <si>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</si>
  <si>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</si>
  <si>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</si>
  <si>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</si>
  <si>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</si>
  <si>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</si>
  <si>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</si>
  <si>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</si>
  <si>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</si>
  <si>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</si>
  <si>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</si>
  <si>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</si>
  <si>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</si>
  <si>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</si>
  <si>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</si>
  <si>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</si>
  <si>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</si>
  <si>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</si>
  <si>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</si>
  <si>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</si>
  <si>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</si>
  <si>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</si>
  <si>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</si>
  <si>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</si>
  <si>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</si>
  <si>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</si>
  <si>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</si>
  <si>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</si>
  <si>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</si>
  <si>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</si>
  <si>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</si>
  <si>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</si>
  <si>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</si>
  <si>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</si>
  <si>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</si>
  <si>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</si>
  <si>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</si>
  <si>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</si>
  <si>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</si>
  <si>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</si>
  <si>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</si>
  <si>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</si>
  <si>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</si>
  <si>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</si>
  <si>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</si>
  <si>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</si>
  <si>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</si>
  <si>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</si>
  <si>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</si>
  <si>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</si>
  <si>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</si>
  <si>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</si>
  <si>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</si>
  <si>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</si>
  <si>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</si>
  <si>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</si>
  <si>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</si>
  <si>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</si>
  <si>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</si>
  <si>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</si>
  <si>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</si>
  <si>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</si>
  <si>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</si>
  <si>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</si>
  <si>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</si>
  <si>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</si>
  <si>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</si>
  <si>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</si>
  <si>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</si>
  <si>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</si>
  <si>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</si>
  <si>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</si>
  <si>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</si>
  <si>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</si>
  <si>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</si>
  <si>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</si>
  <si>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</si>
  <si>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</si>
  <si>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</si>
  <si>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</si>
  <si>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</si>
  <si>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</si>
  <si>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</si>
  <si>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</si>
  <si>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</si>
  <si>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</si>
  <si>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</si>
  <si>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</si>
  <si>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</si>
  <si>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</si>
  <si>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</si>
  <si>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</si>
  <si>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</si>
  <si>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</si>
  <si>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</si>
  <si>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</si>
  <si>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</si>
  <si>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</si>
  <si>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</si>
  <si>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</si>
  <si>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</si>
  <si>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</si>
  <si>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</si>
  <si>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</si>
  <si>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</si>
  <si>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</si>
  <si>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</si>
  <si>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</si>
  <si>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</si>
  <si>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</si>
  <si>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</si>
  <si>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</si>
  <si>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</si>
  <si>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</si>
  <si>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</si>
  <si>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</si>
  <si>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</si>
  <si>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</si>
  <si>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</si>
  <si>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</si>
  <si>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</si>
  <si>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</si>
  <si>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</si>
  <si>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</si>
  <si>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</si>
  <si>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</si>
  <si>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</si>
  <si>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</si>
  <si>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</si>
  <si>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</si>
  <si>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</si>
  <si>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</si>
  <si>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</si>
  <si>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</si>
  <si>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</si>
  <si>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</si>
  <si>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</si>
  <si>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</si>
  <si>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</si>
  <si>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</si>
  <si>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</si>
  <si>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</si>
  <si>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</si>
  <si>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</si>
  <si>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</si>
  <si>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</si>
  <si>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</si>
  <si>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</si>
  <si>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</si>
  <si>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</si>
  <si>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</si>
  <si>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</si>
  <si>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</si>
  <si>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</si>
  <si>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</si>
  <si>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</si>
  <si>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</si>
  <si>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</si>
  <si>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</si>
  <si>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</si>
  <si>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</si>
  <si>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</si>
  <si>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</si>
  <si>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</si>
  <si>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</si>
  <si>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</si>
  <si>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</si>
  <si>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</si>
  <si>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</si>
  <si>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</si>
  <si>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</si>
  <si>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</si>
  <si>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</si>
  <si>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</si>
  <si>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</si>
  <si>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</si>
  <si>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</si>
  <si>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</si>
  <si>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</si>
  <si>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</si>
  <si>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</si>
  <si>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</si>
  <si>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</si>
  <si>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</si>
  <si>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</si>
  <si>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</si>
  <si>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</si>
  <si>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</si>
  <si>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</si>
  <si>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</si>
  <si>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</si>
  <si>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</si>
  <si>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</si>
  <si>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</si>
  <si>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</si>
  <si>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</si>
  <si>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</si>
  <si>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</si>
  <si>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</si>
  <si>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</si>
  <si>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</si>
  <si>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</si>
  <si>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</si>
  <si>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</si>
  <si>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</si>
  <si>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</si>
  <si>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</si>
  <si>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</si>
  <si>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</si>
  <si>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</si>
  <si>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</si>
  <si>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</si>
  <si>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</si>
  <si>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</si>
  <si>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</si>
  <si>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</si>
  <si>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</si>
  <si>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</si>
  <si>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</si>
  <si>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</si>
  <si>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</si>
  <si>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</si>
  <si>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</si>
  <si>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</si>
  <si>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</si>
  <si>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</si>
  <si>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</si>
  <si>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</si>
  <si>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</si>
  <si>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</si>
  <si>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</si>
  <si>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</si>
  <si>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</si>
  <si>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</si>
  <si>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</si>
  <si>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</si>
  <si>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</si>
  <si>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</si>
  <si>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</si>
  <si>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</si>
  <si>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</si>
  <si>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</si>
  <si>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</si>
  <si>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</si>
  <si>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</si>
  <si>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</si>
  <si>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</si>
  <si>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</si>
  <si>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</si>
  <si>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</si>
  <si>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</si>
  <si>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</si>
  <si>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</si>
  <si>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</si>
  <si>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</si>
  <si>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</si>
  <si>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</si>
  <si>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</si>
  <si>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</si>
  <si>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</si>
  <si>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</si>
  <si>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</si>
  <si>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</si>
  <si>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</si>
  <si>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</si>
  <si>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</si>
  <si>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</si>
  <si>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</si>
  <si>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</si>
  <si>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</si>
  <si>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</si>
  <si>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</si>
  <si>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</si>
  <si>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</si>
  <si>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</si>
  <si>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</si>
  <si>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</si>
  <si>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</si>
  <si>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</si>
  <si>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</si>
  <si>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</si>
  <si>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</si>
  <si>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</si>
  <si>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</si>
  <si>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</si>
  <si>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</si>
  <si>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</si>
  <si>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</si>
  <si>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</si>
  <si>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</si>
  <si>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</si>
  <si>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</si>
  <si>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</si>
  <si>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</si>
  <si>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</si>
  <si>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</si>
  <si>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</si>
  <si>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</si>
  <si>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</si>
  <si>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</si>
  <si>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</si>
  <si>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</si>
  <si>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</si>
  <si>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</si>
  <si>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</si>
  <si>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</si>
  <si>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</si>
  <si>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</si>
  <si>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</si>
  <si>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</si>
  <si>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</si>
  <si>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</si>
  <si>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</si>
  <si>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</si>
  <si>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</si>
  <si>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</si>
  <si>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</si>
  <si>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</si>
  <si>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</si>
  <si>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</si>
  <si>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</si>
  <si>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</si>
  <si>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</si>
  <si>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</si>
  <si>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</si>
  <si>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</si>
  <si>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</si>
  <si>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</si>
  <si>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</si>
  <si>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</si>
  <si>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</si>
  <si>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</si>
  <si>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</si>
  <si>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</si>
  <si>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</si>
  <si>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</si>
  <si>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</si>
  <si>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</si>
  <si>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</si>
  <si>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</si>
  <si>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</si>
  <si>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</si>
  <si>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</si>
  <si>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</si>
  <si>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</si>
  <si>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</si>
  <si>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</si>
  <si>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</si>
  <si>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</si>
  <si>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</si>
  <si>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</si>
  <si>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</si>
  <si>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</si>
  <si>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</si>
  <si>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</si>
  <si>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</si>
  <si>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</si>
  <si>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</si>
  <si>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</si>
  <si>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</si>
  <si>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</si>
  <si>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</si>
  <si>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</si>
  <si>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</si>
  <si>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</si>
  <si>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</si>
  <si>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</si>
  <si>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</si>
  <si>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</si>
  <si>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</si>
  <si>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</si>
  <si>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</si>
  <si>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</si>
  <si>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</si>
  <si>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</si>
  <si>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</si>
  <si>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</si>
  <si>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</si>
  <si>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</si>
  <si>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</si>
  <si>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</si>
  <si>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</si>
  <si>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</si>
  <si>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</si>
  <si>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</si>
  <si>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</si>
  <si>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</si>
  <si>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</si>
  <si>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</si>
  <si>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</si>
  <si>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</si>
  <si>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</si>
  <si>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</si>
  <si>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</si>
  <si>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</si>
  <si>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</si>
  <si>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</si>
  <si>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</si>
  <si>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</si>
  <si>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</si>
  <si>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</si>
  <si>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</si>
  <si>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</si>
  <si>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</si>
  <si>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</si>
  <si>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</si>
  <si>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</si>
  <si>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</si>
  <si>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</si>
  <si>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</si>
  <si>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</si>
  <si>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</si>
  <si>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</si>
  <si>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</si>
  <si>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</si>
  <si>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</si>
  <si>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</si>
  <si>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</si>
  <si>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</si>
  <si>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</si>
  <si>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</si>
  <si>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</si>
  <si>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</si>
  <si>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</si>
  <si>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</si>
  <si>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</si>
  <si>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</si>
  <si>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</si>
  <si>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</si>
  <si>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</si>
  <si>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</si>
  <si>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</si>
  <si>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</si>
  <si>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</si>
  <si>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</si>
  <si>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</si>
  <si>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</si>
  <si>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</si>
  <si>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</si>
  <si>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</si>
  <si>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</si>
  <si>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</si>
  <si>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</si>
  <si>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</si>
  <si>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</si>
  <si>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</si>
  <si>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</si>
  <si>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</si>
  <si>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</si>
  <si>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</si>
  <si>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</si>
  <si>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</si>
  <si>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</si>
  <si>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</si>
  <si>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</si>
  <si>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</si>
  <si>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</si>
  <si>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</si>
  <si>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</si>
  <si>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</si>
  <si>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</si>
  <si>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</si>
  <si>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</si>
  <si>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</si>
  <si>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</si>
  <si>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</si>
  <si>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</si>
  <si>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</si>
  <si>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</si>
  <si>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</si>
  <si>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</si>
  <si>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</si>
  <si>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</si>
  <si>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</si>
  <si>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</si>
  <si>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</si>
  <si>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</si>
  <si>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</si>
  <si>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</si>
  <si>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</si>
  <si>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</si>
  <si>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</si>
  <si>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</si>
  <si>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</si>
  <si>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</si>
  <si>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</si>
  <si>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</si>
  <si>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</si>
  <si>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</si>
  <si>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</si>
  <si>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</si>
  <si>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</si>
  <si>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</si>
  <si>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</si>
  <si>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</si>
  <si>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</si>
  <si>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</si>
  <si>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</si>
  <si>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</si>
  <si>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</si>
  <si>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</si>
  <si>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</si>
  <si>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</si>
  <si>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</si>
  <si>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</si>
  <si>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</si>
  <si>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</si>
  <si>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</si>
  <si>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</si>
  <si>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</si>
  <si>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</si>
  <si>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</si>
  <si>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</si>
  <si>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</si>
  <si>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</si>
  <si>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</si>
  <si>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</si>
  <si>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</si>
  <si>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</si>
  <si>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</si>
  <si>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</si>
  <si>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</si>
  <si>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</si>
  <si>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</si>
  <si>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</si>
  <si>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</si>
  <si>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</si>
  <si>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</si>
  <si>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</si>
  <si>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</si>
  <si>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</si>
  <si>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</si>
  <si>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</si>
  <si>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</si>
  <si>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</si>
  <si>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</si>
  <si>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</si>
  <si>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</si>
  <si>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</si>
  <si>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</si>
  <si>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</si>
  <si>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</si>
  <si>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</si>
  <si>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</si>
  <si>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</si>
  <si>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</si>
  <si>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</si>
  <si>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</si>
  <si>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</si>
  <si>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</si>
  <si>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</si>
  <si>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</si>
  <si>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</si>
  <si>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</si>
  <si>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</si>
  <si>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</si>
  <si>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</si>
  <si>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</si>
  <si>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</si>
  <si>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</si>
  <si>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</si>
  <si>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</si>
  <si>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</si>
  <si>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</si>
  <si>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</si>
  <si>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</si>
  <si>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</si>
  <si>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</si>
  <si>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</si>
  <si>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</si>
  <si>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</si>
  <si>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</si>
  <si>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</si>
  <si>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</si>
  <si>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</si>
  <si>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</si>
  <si>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</si>
  <si>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</si>
  <si>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</si>
  <si>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</si>
  <si>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</si>
  <si>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</si>
  <si>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</si>
  <si>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</si>
  <si>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</si>
  <si>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</si>
  <si>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</si>
  <si>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</si>
  <si>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</si>
  <si>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</si>
  <si>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</si>
  <si>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</si>
  <si>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</si>
  <si>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</si>
  <si>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</si>
  <si>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</si>
  <si>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</si>
  <si>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</si>
  <si>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</si>
  <si>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</si>
  <si>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</si>
  <si>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</si>
  <si>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</si>
  <si>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</si>
  <si>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</si>
  <si>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</si>
  <si>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</si>
  <si>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</si>
  <si>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</si>
  <si>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</si>
  <si>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</si>
  <si>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</si>
  <si>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</si>
  <si>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</si>
  <si>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</si>
  <si>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</si>
  <si>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</si>
  <si>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</si>
  <si>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</si>
  <si>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</si>
  <si>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</si>
  <si>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</si>
  <si>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</si>
  <si>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</si>
  <si>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</si>
  <si>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</si>
  <si>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</si>
  <si>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</si>
  <si>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</si>
  <si>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</si>
  <si>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</si>
  <si>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</si>
  <si>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</si>
  <si>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</si>
  <si>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</si>
  <si>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</si>
  <si>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</si>
  <si>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</si>
  <si>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</si>
  <si>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</si>
  <si>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</si>
  <si>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</si>
  <si>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</si>
  <si>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</si>
  <si>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</si>
  <si>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</si>
  <si>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</si>
  <si>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</si>
  <si>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</si>
  <si>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</si>
  <si>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</si>
  <si>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</si>
  <si>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</si>
  <si>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</si>
  <si>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</si>
  <si>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</si>
  <si>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</si>
  <si>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</si>
  <si>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</si>
  <si>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</si>
  <si>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</si>
  <si>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</si>
  <si>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</si>
  <si>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</si>
  <si>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</si>
  <si>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</si>
  <si>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</si>
  <si>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</si>
  <si>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</si>
  <si>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</si>
  <si>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</si>
  <si>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</si>
  <si>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</si>
  <si>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</si>
  <si>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</si>
  <si>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</si>
  <si>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</si>
  <si>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</si>
  <si>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</si>
  <si>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</si>
  <si>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</si>
  <si>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</si>
  <si>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</si>
  <si>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</si>
  <si>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</si>
  <si>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</si>
  <si>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</si>
  <si>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</si>
  <si>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</si>
  <si>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</si>
  <si>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</si>
  <si>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</si>
  <si>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</si>
  <si>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</si>
  <si>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</si>
  <si>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</si>
  <si>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</si>
  <si>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</si>
  <si>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</si>
  <si>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</si>
  <si>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</si>
  <si>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</si>
  <si>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</si>
  <si>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</si>
  <si>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</si>
  <si>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</si>
  <si>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</si>
  <si>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</si>
  <si>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</si>
  <si>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</si>
  <si>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</si>
  <si>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</si>
  <si>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</si>
  <si>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</si>
  <si>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</si>
  <si>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</si>
  <si>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</si>
  <si>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</si>
  <si>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</si>
  <si>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</si>
  <si>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</si>
  <si>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</si>
  <si>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</si>
  <si>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</si>
  <si>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</si>
  <si>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</si>
  <si>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</si>
  <si>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</si>
  <si>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</si>
  <si>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</si>
  <si>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</si>
  <si>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</si>
  <si>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</si>
  <si>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</si>
  <si>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</si>
  <si>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</si>
  <si>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</si>
  <si>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</si>
  <si>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</si>
  <si>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</si>
  <si>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</si>
  <si>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</si>
  <si>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</si>
  <si>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</si>
  <si>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</si>
  <si>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</si>
  <si>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</si>
  <si>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</si>
  <si>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</si>
  <si>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</si>
  <si>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</si>
  <si>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</si>
  <si>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</si>
  <si>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</si>
  <si>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</si>
  <si>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</si>
  <si>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</si>
  <si>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</si>
  <si>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</si>
  <si>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</si>
  <si>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</si>
  <si>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</si>
  <si>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</si>
  <si>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</si>
  <si>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</si>
  <si>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</si>
  <si>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</si>
  <si>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</si>
  <si>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</si>
  <si>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</si>
  <si>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</si>
  <si>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</si>
  <si>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</si>
  <si>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</si>
  <si>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</si>
  <si>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</si>
  <si>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</si>
  <si>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</si>
  <si>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</si>
  <si>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</si>
  <si>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</si>
  <si>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</si>
  <si>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</si>
  <si>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</si>
  <si>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</si>
  <si>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</si>
  <si>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</si>
  <si>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</si>
  <si>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</si>
  <si>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</si>
  <si>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</si>
  <si>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</si>
  <si>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</si>
  <si>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</si>
  <si>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</si>
  <si>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</si>
  <si>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</si>
  <si>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</si>
  <si>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</si>
  <si>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</si>
  <si>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</si>
  <si>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</si>
  <si>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</si>
  <si>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</si>
  <si>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</si>
  <si>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</si>
  <si>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</si>
  <si>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</si>
  <si>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</si>
  <si>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</si>
  <si>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</si>
  <si>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</si>
  <si>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</si>
  <si>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</si>
  <si>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</si>
  <si>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</si>
  <si>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</si>
  <si>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</si>
  <si>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</si>
  <si>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</si>
  <si>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</si>
  <si>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</si>
  <si>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</si>
  <si>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</si>
  <si>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</si>
  <si>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</si>
  <si>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</si>
  <si>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</si>
  <si>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</si>
  <si>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</si>
  <si>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</si>
  <si>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</si>
  <si>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</si>
  <si>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</si>
  <si>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</si>
  <si>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</si>
  <si>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</si>
  <si>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</si>
  <si>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</si>
  <si>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</si>
  <si>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</si>
  <si>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</si>
  <si>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</si>
  <si>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</si>
  <si>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</si>
  <si>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</si>
  <si>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</si>
  <si>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</si>
  <si>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</si>
  <si>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</si>
  <si>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</si>
  <si>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</si>
  <si>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</si>
  <si>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</si>
  <si>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</si>
  <si>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</si>
  <si>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</si>
  <si>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</si>
  <si>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</si>
  <si>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</si>
  <si>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</si>
  <si>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</si>
  <si>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</si>
  <si>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</si>
  <si>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</si>
  <si>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</si>
  <si>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</si>
  <si>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</si>
  <si>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</si>
  <si>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</si>
  <si>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</si>
  <si>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</si>
  <si>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</si>
  <si>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</si>
  <si>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</si>
  <si>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</si>
  <si>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</si>
  <si>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</si>
  <si>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</si>
  <si>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</si>
  <si>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</si>
  <si>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</si>
  <si>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</si>
  <si>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</si>
  <si>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</si>
  <si>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</si>
  <si>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</si>
  <si>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</si>
  <si>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</si>
  <si>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</si>
  <si>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</si>
  <si>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</si>
  <si>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</si>
  <si>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</si>
  <si>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</si>
  <si>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</si>
  <si>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</si>
  <si>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</si>
  <si>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</si>
  <si>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</si>
  <si>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</si>
  <si>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</si>
  <si>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</si>
  <si>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</si>
  <si>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</si>
  <si>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</si>
  <si>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</si>
  <si>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</si>
  <si>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</si>
  <si>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</si>
  <si>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</si>
  <si>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</si>
  <si>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</si>
  <si>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</si>
  <si>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</si>
  <si>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</si>
  <si>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</si>
  <si>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</si>
  <si>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</si>
  <si>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</si>
  <si>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</si>
  <si>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</si>
  <si>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</si>
  <si>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</si>
  <si>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</si>
  <si>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</si>
  <si>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</si>
  <si>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</si>
  <si>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</si>
  <si>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</si>
  <si>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</si>
  <si>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</si>
  <si>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</si>
  <si>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</si>
  <si>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</si>
  <si>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</si>
  <si>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</si>
  <si>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</si>
  <si>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</si>
  <si>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</si>
  <si>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</si>
  <si>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</si>
  <si>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</si>
  <si>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</si>
  <si>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</si>
  <si>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</si>
  <si>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</si>
  <si>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</si>
  <si>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</si>
  <si>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</si>
  <si>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</si>
  <si>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</si>
  <si>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</si>
  <si>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</si>
  <si>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</si>
  <si>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</si>
  <si>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</si>
  <si>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</si>
  <si>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</si>
  <si>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</si>
  <si>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</si>
  <si>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</si>
  <si>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</si>
  <si>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</si>
  <si>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</si>
  <si>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</si>
  <si>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</si>
  <si>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</si>
  <si>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</si>
  <si>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</si>
  <si>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</si>
  <si>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</si>
  <si>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</si>
  <si>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</si>
  <si>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</si>
  <si>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</si>
  <si>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</si>
  <si>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</si>
  <si>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</si>
  <si>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</si>
  <si>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</si>
  <si>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</si>
  <si>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</si>
  <si>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</si>
  <si>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</si>
  <si>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</si>
  <si>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</si>
  <si>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</si>
  <si>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</si>
  <si>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</si>
  <si>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</si>
  <si>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</si>
  <si>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</si>
  <si>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</si>
  <si>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</si>
  <si>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</si>
  <si>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</si>
  <si>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</si>
  <si>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</si>
  <si>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</si>
  <si>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</si>
  <si>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</si>
  <si>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</si>
  <si>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</si>
  <si>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</si>
  <si>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</si>
  <si>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</si>
  <si>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</si>
  <si>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</si>
  <si>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</si>
  <si>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</si>
  <si>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</si>
  <si>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</si>
  <si>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</si>
  <si>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</si>
  <si>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</si>
  <si>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</si>
  <si>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</si>
  <si>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</si>
  <si>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</si>
  <si>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</si>
  <si>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</si>
  <si>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</si>
  <si>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</si>
  <si>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</si>
  <si>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</si>
  <si>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</si>
  <si>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</si>
  <si>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</si>
  <si>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</si>
  <si>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</si>
  <si>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</si>
  <si>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</si>
  <si>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</si>
  <si>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</si>
  <si>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</si>
  <si>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</si>
  <si>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</si>
  <si>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</si>
  <si>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</si>
  <si>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</si>
  <si>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</si>
  <si>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</si>
  <si>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</si>
  <si>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</si>
  <si>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</si>
  <si>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</si>
  <si>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</si>
  <si>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</si>
  <si>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</si>
  <si>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</si>
  <si>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</si>
  <si>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</si>
  <si>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</si>
  <si>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</si>
  <si>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</si>
  <si>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</si>
  <si>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</si>
  <si>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</si>
  <si>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</si>
  <si>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</si>
  <si>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</si>
  <si>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</si>
  <si>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</si>
  <si>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</si>
  <si>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</si>
  <si>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</si>
  <si>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</si>
  <si>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</si>
  <si>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</si>
  <si>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</si>
  <si>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</si>
  <si>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</si>
  <si>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</si>
  <si>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</si>
  <si>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</si>
  <si>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</si>
  <si>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</si>
  <si>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</si>
  <si>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</si>
  <si>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</si>
  <si>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</si>
  <si>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</si>
  <si>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</si>
  <si>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</si>
  <si>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</si>
  <si>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</si>
  <si>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</si>
  <si>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</si>
  <si>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</si>
  <si>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</si>
  <si>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</si>
  <si>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</si>
  <si>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</si>
  <si>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</si>
  <si>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</si>
  <si>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</si>
  <si>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</si>
  <si>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</si>
  <si>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</si>
  <si>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</si>
  <si>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</si>
  <si>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</si>
  <si>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</si>
  <si>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</si>
  <si>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</si>
  <si>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</si>
  <si>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</si>
  <si>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</si>
  <si>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</si>
  <si>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</si>
  <si>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</si>
  <si>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</si>
  <si>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</si>
  <si>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</si>
  <si>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</si>
  <si>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</si>
  <si>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</si>
  <si>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</si>
  <si>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</si>
  <si>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</si>
  <si>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</si>
  <si>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</si>
  <si>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</si>
  <si>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</si>
  <si>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</si>
  <si>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</si>
  <si>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</si>
  <si>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</si>
  <si>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</si>
  <si>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</si>
  <si>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</si>
  <si>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</si>
  <si>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</si>
  <si>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</si>
  <si>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</si>
  <si>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</si>
  <si>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</si>
  <si>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</si>
  <si>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</si>
  <si>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</si>
  <si>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</si>
  <si>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</si>
  <si>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</si>
  <si>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</si>
  <si>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</si>
  <si>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</si>
  <si>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</si>
  <si>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</si>
  <si>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</si>
  <si>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</si>
  <si>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</si>
  <si>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</si>
  <si>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</si>
  <si>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</si>
  <si>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</si>
  <si>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</si>
  <si>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</si>
  <si>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</si>
  <si>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</si>
  <si>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</si>
  <si>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</si>
  <si>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</si>
  <si>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</si>
  <si>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</si>
  <si>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</si>
  <si>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</si>
  <si>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</si>
  <si>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</si>
  <si>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</si>
  <si>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</si>
  <si>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</si>
  <si>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</si>
  <si>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</si>
  <si>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</si>
  <si>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</si>
  <si>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</si>
  <si>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</si>
  <si>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</si>
  <si>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</si>
  <si>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</si>
  <si>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</si>
  <si>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</si>
  <si>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</si>
  <si>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</si>
  <si>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</si>
  <si>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</si>
  <si>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</si>
  <si>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</si>
  <si>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</si>
  <si>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</si>
  <si>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</si>
  <si>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</si>
  <si>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</si>
  <si>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</si>
  <si>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</si>
  <si>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</si>
  <si>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</si>
  <si>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</si>
  <si>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</si>
  <si>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</si>
  <si>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</si>
  <si>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</si>
  <si>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</si>
  <si>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</si>
  <si>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</si>
  <si>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</si>
  <si>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</si>
  <si>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</si>
  <si>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</si>
  <si>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</si>
  <si>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</si>
  <si>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</si>
  <si>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</si>
  <si>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</si>
  <si>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</si>
  <si>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</si>
  <si>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</si>
  <si>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</si>
  <si>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</si>
  <si>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</si>
  <si>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</si>
  <si>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</si>
  <si>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</si>
  <si>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</si>
  <si>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</si>
  <si>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</si>
  <si>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</si>
  <si>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</si>
  <si>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</si>
  <si>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</si>
  <si>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</si>
  <si>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</si>
  <si>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</si>
  <si>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</si>
  <si>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</si>
  <si>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</si>
  <si>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</si>
  <si>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</si>
  <si>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</si>
  <si>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</si>
  <si>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</si>
  <si>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</si>
  <si>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</si>
  <si>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</si>
  <si>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</si>
  <si>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</si>
  <si>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</si>
  <si>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</si>
  <si>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</si>
  <si>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</si>
  <si>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</si>
  <si>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</si>
  <si>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</si>
  <si>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</si>
  <si>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</si>
  <si>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</si>
  <si>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</si>
  <si>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</si>
  <si>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</si>
  <si>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</si>
  <si>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</si>
  <si>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</si>
  <si>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</si>
  <si>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</si>
  <si>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</si>
  <si>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</si>
  <si>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</si>
  <si>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</si>
  <si>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</si>
  <si>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</si>
  <si>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</si>
  <si>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</si>
  <si>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</si>
  <si>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</si>
  <si>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</si>
  <si>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</si>
  <si>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</si>
  <si>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</si>
  <si>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</si>
  <si>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</si>
  <si>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</si>
  <si>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</si>
  <si>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</si>
  <si>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</si>
  <si>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</si>
  <si>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</si>
  <si>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</si>
  <si>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</si>
  <si>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</si>
  <si>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</si>
  <si>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</si>
  <si>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</si>
  <si>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</si>
  <si>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</si>
  <si>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</si>
  <si>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</si>
  <si>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</si>
  <si>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</si>
  <si>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</si>
  <si>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</si>
  <si>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</si>
  <si>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</si>
  <si>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</si>
  <si>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</si>
  <si>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</si>
  <si>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</si>
  <si>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</si>
  <si>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</si>
  <si>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</si>
  <si>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</si>
  <si>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</si>
  <si>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</si>
  <si>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</si>
  <si>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</si>
  <si>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</si>
  <si>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</si>
  <si>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</si>
  <si>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</si>
  <si>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</si>
  <si>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</si>
  <si>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</si>
  <si>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</si>
  <si>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</si>
  <si>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</si>
  <si>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</si>
  <si>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</si>
  <si>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</si>
  <si>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</si>
  <si>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</si>
  <si>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</si>
  <si>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</si>
  <si>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</si>
  <si>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</si>
  <si>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</si>
  <si>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</si>
  <si>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</si>
  <si>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</si>
  <si>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</si>
  <si>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</si>
  <si>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</si>
  <si>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</si>
  <si>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</si>
  <si>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</si>
  <si>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</si>
  <si>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</si>
  <si>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</si>
  <si>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</si>
  <si>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</si>
  <si>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</si>
  <si>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</si>
  <si>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</si>
  <si>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</si>
  <si>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</si>
  <si>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</si>
  <si>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</si>
  <si>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</si>
  <si>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</si>
  <si>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</si>
  <si>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</si>
  <si>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</si>
  <si>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</si>
  <si>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</si>
  <si>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</si>
  <si>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</si>
  <si>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</si>
  <si>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</si>
  <si>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</si>
  <si>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</si>
  <si>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</si>
  <si>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</si>
  <si>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</si>
  <si>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</si>
  <si>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</si>
  <si>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</si>
  <si>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</si>
  <si>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</si>
  <si>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</si>
  <si>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</si>
  <si>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</si>
  <si>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</si>
  <si>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</si>
  <si>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</si>
  <si>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</si>
  <si>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</si>
  <si>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</si>
  <si>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</si>
  <si>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</si>
  <si>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</si>
  <si>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</si>
  <si>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</si>
  <si>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</si>
  <si>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</si>
  <si>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</si>
  <si>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</si>
  <si>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</si>
  <si>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</si>
  <si>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</si>
  <si>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</si>
  <si>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</si>
  <si>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</si>
  <si>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</si>
  <si>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</si>
  <si>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</si>
  <si>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</si>
  <si>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</si>
  <si>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</si>
  <si>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</si>
  <si>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</si>
  <si>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</si>
  <si>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</si>
  <si>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</si>
  <si>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</si>
  <si>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</si>
  <si>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</si>
  <si>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</si>
  <si>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</si>
  <si>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</si>
  <si>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</si>
  <si>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</si>
  <si>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</si>
  <si>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</si>
  <si>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</si>
  <si>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</si>
  <si>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</si>
  <si>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</si>
  <si>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</si>
  <si>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</si>
  <si>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</si>
  <si>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</si>
  <si>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</si>
  <si>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</si>
  <si>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</si>
  <si>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</si>
  <si>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</si>
  <si>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</si>
  <si>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</si>
  <si>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</si>
  <si>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</si>
  <si>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</si>
  <si>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</si>
  <si>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</si>
  <si>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</si>
  <si>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</si>
  <si>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</si>
  <si>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</si>
  <si>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</si>
  <si>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</si>
  <si>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</si>
  <si>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</si>
  <si>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</si>
  <si>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</si>
  <si>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</si>
  <si>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</si>
  <si>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</si>
  <si>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</si>
  <si>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</si>
  <si>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</si>
  <si>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</si>
  <si>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</si>
  <si>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</si>
  <si>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</si>
  <si>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</si>
  <si>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</si>
  <si>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</si>
  <si>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</si>
  <si>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</si>
  <si>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</si>
  <si>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</si>
  <si>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</si>
  <si>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</si>
  <si>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</si>
  <si>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</si>
  <si>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</si>
  <si>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</si>
  <si>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</si>
  <si>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</si>
  <si>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</si>
  <si>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</si>
  <si>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</si>
  <si>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</si>
  <si>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</si>
  <si>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</si>
  <si>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</si>
  <si>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</si>
  <si>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</si>
  <si>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</si>
  <si>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</si>
  <si>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</si>
  <si>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</si>
  <si>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</si>
  <si>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</si>
  <si>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</si>
  <si>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</si>
  <si>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</si>
  <si>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</si>
  <si>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</si>
  <si>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</si>
  <si>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</si>
  <si>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</si>
  <si>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</si>
  <si>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</si>
  <si>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</si>
  <si>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</si>
  <si>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</si>
  <si>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</si>
  <si>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</si>
  <si>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</si>
  <si>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</si>
  <si>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</si>
  <si>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</si>
  <si>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</si>
  <si>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</si>
  <si>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</si>
  <si>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</si>
  <si>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</si>
  <si>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</si>
  <si>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</si>
  <si>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</si>
  <si>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</si>
  <si>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</si>
  <si>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</si>
  <si>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</si>
  <si>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</si>
  <si>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</si>
  <si>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</si>
  <si>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</si>
  <si>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</si>
  <si>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</si>
  <si>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</si>
  <si>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</si>
  <si>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</si>
  <si>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</si>
  <si>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</si>
  <si>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</si>
  <si>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</si>
  <si>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</si>
  <si>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</si>
  <si>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</si>
  <si>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</si>
  <si>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</si>
  <si>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</si>
  <si>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</si>
  <si>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</si>
  <si>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</si>
  <si>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</si>
  <si>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</si>
  <si>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</si>
  <si>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</si>
  <si>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</si>
  <si>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</si>
  <si>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</si>
  <si>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</si>
  <si>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</si>
  <si>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</si>
  <si>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</si>
  <si>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</si>
  <si>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</si>
  <si>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</si>
  <si>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</si>
  <si>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</si>
  <si>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</si>
  <si>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</si>
  <si>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</si>
  <si>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</si>
  <si>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</si>
  <si>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</si>
  <si>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</si>
  <si>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</si>
  <si>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</si>
  <si>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</si>
  <si>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</si>
  <si>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</si>
  <si>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</si>
  <si>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</si>
  <si>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</si>
  <si>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</si>
  <si>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</si>
  <si>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</si>
  <si>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</si>
  <si>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</si>
  <si>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</si>
  <si>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</si>
  <si>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</si>
  <si>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</si>
  <si>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</si>
  <si>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</si>
  <si>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</si>
  <si>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</si>
  <si>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</si>
  <si>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</si>
  <si>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</si>
  <si>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</si>
  <si>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</si>
  <si>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</si>
  <si>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</si>
  <si>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</si>
  <si>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</si>
  <si>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</si>
  <si>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</si>
  <si>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</si>
  <si>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</si>
  <si>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</si>
  <si>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</si>
  <si>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</si>
  <si>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</si>
  <si>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</si>
  <si>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</si>
  <si>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</si>
  <si>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</si>
  <si>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</si>
  <si>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</si>
  <si>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</si>
  <si>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</si>
  <si>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</si>
  <si>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</si>
  <si>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</si>
  <si>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</si>
  <si>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</si>
  <si>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</si>
  <si>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</si>
  <si>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</si>
  <si>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</si>
  <si>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</si>
  <si>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</si>
  <si>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</si>
  <si>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</si>
  <si>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</si>
  <si>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</si>
  <si>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</si>
  <si>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</si>
  <si>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</si>
  <si>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</si>
  <si>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</si>
  <si>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</si>
  <si>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</si>
  <si>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</si>
  <si>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</si>
  <si>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</si>
  <si>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</si>
  <si>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</si>
  <si>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</si>
  <si>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</si>
  <si>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</si>
  <si>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</si>
  <si>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</si>
  <si>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</si>
  <si>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</si>
  <si>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</si>
  <si>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</si>
  <si>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</si>
  <si>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</si>
  <si>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</si>
  <si>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</si>
  <si>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</si>
  <si>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</si>
  <si>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</si>
  <si>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</si>
  <si>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</si>
  <si>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</si>
  <si>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</si>
  <si>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</si>
  <si>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</si>
  <si>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</si>
  <si>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</si>
  <si>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</si>
  <si>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</si>
  <si>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</si>
  <si>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</si>
  <si>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</si>
  <si>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</si>
  <si>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</si>
  <si>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</si>
  <si>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</si>
  <si>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</si>
  <si>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</si>
  <si>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</si>
  <si>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</si>
  <si>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</si>
  <si>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</si>
  <si>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</si>
  <si>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</si>
  <si>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</si>
  <si>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</si>
  <si>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</si>
  <si>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</si>
  <si>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</si>
  <si>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</si>
  <si>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</si>
  <si>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</si>
  <si>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</si>
  <si>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</si>
  <si>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</si>
  <si>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</si>
  <si>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</si>
  <si>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</si>
  <si>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</si>
  <si>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</si>
  <si>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</si>
  <si>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</si>
  <si>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</si>
  <si>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</si>
  <si>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</si>
  <si>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</si>
  <si>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</si>
  <si>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</si>
  <si>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</si>
  <si>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</si>
  <si>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</si>
  <si>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</si>
  <si>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</si>
  <si>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</si>
  <si>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</si>
  <si>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</si>
  <si>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</si>
  <si>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</si>
  <si>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</si>
  <si>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</si>
  <si>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</si>
  <si>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</si>
  <si>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</si>
  <si>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</si>
  <si>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</si>
  <si>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</si>
  <si>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</si>
  <si>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</si>
  <si>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</si>
  <si>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</si>
  <si>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</si>
  <si>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</si>
  <si>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</si>
  <si>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</si>
  <si>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</si>
  <si>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</si>
  <si>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</si>
  <si>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</si>
  <si>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</si>
  <si>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</si>
  <si>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</si>
  <si>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</si>
  <si>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</si>
  <si>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</si>
  <si>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</si>
  <si>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</si>
  <si>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</si>
  <si>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</si>
  <si>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</si>
  <si>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</si>
  <si>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</si>
  <si>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</si>
  <si>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</si>
  <si>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</si>
  <si>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</si>
  <si>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</si>
  <si>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</si>
  <si>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</si>
  <si>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</si>
  <si>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</si>
  <si>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</si>
  <si>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</si>
  <si>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</si>
  <si>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</si>
  <si>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</si>
  <si>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</si>
  <si>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</si>
  <si>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</si>
  <si>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</si>
  <si>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</si>
  <si>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</si>
  <si>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</si>
  <si>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</si>
  <si>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</si>
  <si>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</si>
  <si>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</si>
  <si>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</si>
  <si>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</si>
  <si>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</si>
  <si>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</si>
  <si>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</si>
  <si>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</si>
  <si>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</si>
  <si>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</si>
  <si>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</si>
  <si>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</si>
  <si>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</si>
  <si>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</si>
  <si>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</si>
  <si>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</si>
  <si>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</si>
  <si>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</si>
  <si>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</si>
  <si>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</si>
  <si>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</si>
  <si>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</si>
  <si>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</si>
  <si>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</si>
  <si>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</si>
  <si>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</si>
  <si>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</si>
  <si>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</si>
  <si>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</si>
  <si>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</si>
  <si>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</si>
  <si>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</si>
  <si>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</si>
  <si>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</si>
  <si>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</si>
  <si>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</si>
  <si>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</si>
  <si>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</si>
  <si>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</si>
  <si>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</si>
  <si>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</si>
  <si>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</si>
  <si>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</si>
  <si>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</si>
  <si>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</si>
  <si>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</si>
  <si>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</si>
  <si>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</si>
  <si>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</si>
  <si>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</si>
  <si>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</si>
  <si>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</si>
  <si>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</si>
  <si>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</si>
  <si>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</si>
  <si>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</si>
  <si>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</si>
  <si>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</si>
  <si>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</si>
  <si>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</si>
  <si>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</si>
  <si>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</si>
  <si>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</si>
  <si>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</si>
  <si>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</si>
  <si>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</si>
  <si>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</si>
  <si>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</si>
  <si>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</si>
  <si>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</si>
  <si>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</si>
  <si>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</si>
  <si>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</si>
  <si>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</si>
  <si>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</si>
  <si>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</si>
  <si>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</si>
  <si>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</si>
  <si>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</si>
  <si>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</si>
  <si>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</si>
  <si>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</si>
  <si>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</si>
  <si>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</si>
  <si>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</si>
  <si>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</si>
  <si>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</si>
  <si>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</si>
  <si>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</si>
  <si>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</si>
  <si>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</si>
  <si>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</si>
  <si>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</si>
  <si>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</si>
  <si>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</si>
  <si>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</si>
  <si>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</si>
  <si>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</si>
  <si>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</si>
  <si>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</si>
  <si>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</si>
  <si>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</si>
  <si>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</si>
  <si>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</si>
  <si>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</si>
  <si>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</si>
  <si>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</si>
  <si>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</si>
  <si>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</si>
  <si>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</si>
  <si>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</si>
  <si>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</si>
  <si>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</si>
  <si>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</si>
  <si>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</si>
  <si>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</si>
  <si>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</si>
  <si>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</si>
  <si>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</si>
  <si>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</si>
  <si>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</si>
  <si>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</si>
  <si>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</si>
  <si>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</si>
  <si>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</si>
  <si>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</si>
  <si>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</si>
  <si>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</si>
  <si>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</si>
  <si>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</si>
  <si>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</si>
  <si>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</si>
  <si>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</si>
  <si>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</si>
  <si>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</si>
  <si>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</si>
  <si>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</si>
  <si>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</si>
  <si>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</si>
  <si>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</si>
  <si>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</si>
  <si>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</si>
  <si>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</si>
  <si>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</si>
  <si>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</si>
  <si>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</si>
  <si>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</si>
  <si>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</si>
  <si>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</si>
  <si>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</si>
  <si>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</si>
  <si>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</si>
  <si>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</si>
  <si>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</si>
  <si>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</si>
  <si>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</si>
  <si>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</si>
  <si>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</si>
  <si>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</si>
  <si>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</si>
  <si>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</si>
  <si>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</si>
  <si>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</si>
  <si>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</si>
  <si>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</si>
  <si>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</si>
  <si>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</si>
  <si>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</si>
  <si>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</si>
  <si>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</si>
  <si>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</si>
  <si>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</si>
  <si>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</si>
  <si>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</si>
  <si>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</si>
  <si>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</si>
  <si>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</si>
  <si>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</si>
  <si>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</si>
  <si>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</si>
  <si>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</si>
  <si>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</si>
  <si>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</si>
  <si>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</si>
  <si>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</si>
  <si>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</si>
  <si>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</si>
  <si>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</si>
  <si>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</si>
  <si>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</si>
  <si>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</si>
  <si>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</si>
  <si>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</si>
  <si>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</si>
  <si>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</si>
  <si>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</si>
  <si>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</si>
  <si>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</si>
  <si>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</si>
  <si>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</si>
  <si>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</si>
  <si>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</si>
  <si>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</si>
  <si>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</si>
  <si>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</si>
  <si>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</si>
  <si>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</si>
  <si>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</si>
  <si>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</si>
  <si>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</si>
  <si>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</si>
  <si>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</si>
  <si>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</si>
  <si>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</si>
  <si>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</si>
  <si>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</si>
  <si>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</si>
  <si>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</si>
  <si>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</si>
  <si>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</si>
  <si>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</si>
  <si>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</si>
  <si>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</si>
  <si>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</si>
  <si>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</si>
  <si>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</si>
  <si>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</si>
  <si>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</si>
  <si>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</si>
  <si>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</si>
  <si>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</si>
  <si>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</si>
  <si>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</si>
  <si>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</si>
  <si>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</si>
  <si>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</si>
  <si>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</si>
  <si>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</si>
  <si>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</si>
  <si>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</si>
  <si>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</si>
  <si>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</si>
  <si>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</si>
  <si>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</si>
  <si>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</si>
  <si>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</si>
  <si>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</si>
  <si>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</si>
  <si>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</si>
  <si>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</si>
  <si>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</si>
  <si>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</si>
  <si>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</si>
  <si>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</si>
  <si>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</si>
  <si>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</si>
  <si>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</si>
  <si>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</si>
  <si>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</si>
  <si>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</si>
  <si>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</si>
  <si>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</si>
  <si>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</si>
  <si>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</si>
  <si>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</si>
  <si>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</si>
  <si>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</si>
  <si>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</si>
  <si>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</si>
  <si>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</si>
  <si>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</si>
  <si>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</si>
  <si>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</si>
  <si>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</si>
  <si>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</si>
  <si>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</si>
  <si>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</si>
  <si>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</si>
  <si>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</si>
  <si>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</si>
  <si>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</si>
  <si>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</si>
  <si>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</si>
  <si>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</si>
  <si>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</si>
  <si>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</si>
  <si>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</si>
  <si>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</si>
  <si>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</si>
  <si>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</si>
  <si>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</si>
  <si>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</si>
  <si>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</si>
  <si>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</si>
  <si>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</si>
  <si>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</si>
  <si>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</si>
  <si>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</si>
  <si>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</si>
  <si>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</si>
  <si>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</si>
  <si>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</si>
  <si>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</si>
  <si>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</si>
  <si>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</si>
  <si>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</si>
  <si>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</si>
  <si>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</si>
  <si>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</si>
  <si>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</si>
  <si>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</si>
  <si>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</si>
  <si>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</si>
  <si>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</si>
  <si>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</si>
  <si>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</si>
  <si>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</si>
  <si>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</si>
  <si>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</si>
  <si>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</si>
  <si>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</si>
  <si>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</si>
  <si>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</si>
  <si>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</si>
  <si>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</si>
  <si>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</si>
  <si>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</si>
  <si>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</si>
  <si>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</si>
  <si>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</si>
  <si>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</si>
  <si>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</si>
  <si>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</si>
  <si>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</si>
  <si>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</si>
  <si>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</si>
  <si>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</si>
  <si>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</si>
  <si>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</si>
  <si>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</si>
  <si>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</si>
  <si>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</si>
  <si>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</si>
  <si>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</si>
  <si>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</si>
  <si>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</si>
  <si>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</si>
  <si>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</si>
  <si>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</si>
  <si>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</si>
  <si>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</si>
  <si>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</si>
  <si>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</si>
  <si>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</si>
  <si>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</si>
  <si>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</si>
  <si>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</si>
  <si>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</si>
  <si>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</si>
  <si>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</si>
  <si>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</si>
  <si>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</si>
  <si>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</si>
  <si>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</si>
  <si>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</si>
  <si>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</si>
  <si>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</si>
  <si>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</si>
  <si>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</si>
  <si>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</si>
  <si>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</si>
  <si>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</si>
  <si>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</si>
  <si>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</si>
  <si>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</si>
  <si>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</si>
  <si>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</si>
  <si>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</si>
  <si>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</si>
  <si>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</si>
  <si>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</si>
  <si>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</si>
  <si>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</si>
  <si>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</si>
  <si>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</si>
  <si>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</si>
  <si>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</si>
  <si>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</si>
  <si>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</si>
  <si>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</si>
  <si>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</si>
  <si>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</si>
  <si>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</si>
  <si>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</si>
  <si>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</si>
  <si>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</si>
  <si>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</si>
  <si>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</si>
  <si>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</si>
  <si>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</si>
  <si>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</si>
  <si>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</si>
  <si>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</si>
  <si>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</si>
  <si>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</si>
  <si>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</si>
  <si>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</si>
  <si>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</si>
  <si>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</si>
  <si>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</si>
  <si>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</si>
  <si>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</si>
  <si>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</si>
  <si>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</si>
  <si>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</si>
  <si>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</si>
  <si>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</si>
  <si>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</si>
  <si>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</si>
  <si>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</si>
  <si>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</si>
  <si>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</si>
  <si>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</si>
  <si>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</si>
  <si>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</si>
  <si>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</si>
  <si>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</si>
  <si>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</si>
  <si>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</si>
  <si>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</si>
  <si>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</si>
  <si>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</si>
  <si>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</si>
  <si>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</si>
  <si>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</si>
  <si>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</si>
  <si>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</si>
  <si>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</si>
  <si>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</si>
  <si>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</si>
  <si>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</si>
  <si>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</si>
  <si>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</si>
  <si>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</si>
  <si>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</si>
  <si>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</si>
  <si>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</si>
  <si>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</si>
  <si>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</si>
  <si>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</si>
  <si>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</si>
  <si>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</si>
  <si>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</si>
  <si>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</si>
  <si>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</si>
  <si>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</si>
  <si>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</si>
  <si>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</si>
  <si>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</si>
  <si>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</si>
  <si>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</si>
  <si>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</si>
  <si>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</si>
  <si>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</si>
  <si>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</si>
  <si>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</si>
  <si>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</si>
  <si>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</si>
  <si>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</si>
  <si>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</si>
  <si>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</si>
  <si>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</si>
  <si>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</si>
  <si>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</si>
  <si>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</si>
  <si>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</si>
  <si>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</si>
  <si>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</si>
  <si>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</si>
  <si>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</si>
  <si>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</si>
  <si>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</si>
  <si>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</si>
  <si>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</si>
  <si>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</si>
  <si>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</si>
  <si>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</si>
  <si>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</si>
  <si>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</si>
  <si>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</si>
  <si>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</si>
  <si>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</si>
  <si>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</si>
  <si>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</si>
  <si>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</si>
  <si>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</si>
  <si>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</si>
  <si>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</si>
  <si>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</si>
  <si>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</si>
  <si>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</si>
  <si>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</si>
  <si>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</si>
  <si>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</si>
  <si>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</si>
  <si>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</si>
  <si>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</si>
  <si>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</si>
  <si>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</si>
  <si>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</si>
  <si>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</si>
  <si>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</si>
  <si>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</si>
  <si>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</si>
  <si>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</si>
  <si>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</si>
  <si>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</si>
  <si>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</si>
  <si>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</si>
  <si>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</si>
  <si>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</si>
  <si>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</si>
  <si>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</si>
  <si>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</si>
  <si>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</si>
  <si>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</si>
  <si>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</si>
  <si>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</si>
  <si>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</si>
  <si>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</si>
  <si>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</si>
  <si>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</si>
  <si>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</si>
  <si>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</si>
  <si>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</si>
  <si>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</si>
  <si>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</si>
  <si>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</si>
  <si>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</si>
  <si>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</si>
  <si>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</si>
  <si>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</si>
  <si>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</si>
  <si>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</si>
  <si>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</si>
  <si>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</si>
  <si>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</si>
  <si>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</si>
  <si>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</si>
  <si>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</si>
  <si>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</si>
  <si>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</si>
  <si>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</si>
  <si>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</si>
  <si>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</si>
  <si>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</si>
  <si>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</si>
  <si>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</si>
  <si>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</si>
  <si>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</si>
  <si>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</si>
  <si>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</si>
  <si>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</si>
  <si>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</si>
  <si>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</si>
  <si>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</si>
  <si>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</si>
  <si>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</si>
  <si>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</si>
  <si>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</si>
  <si>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</si>
  <si>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</si>
  <si>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</si>
  <si>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</si>
  <si>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</si>
  <si>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</si>
  <si>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</si>
  <si>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</si>
  <si>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</si>
  <si>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</si>
  <si>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</si>
  <si>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</si>
  <si>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</si>
  <si>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</si>
  <si>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</si>
  <si>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</si>
  <si>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</si>
  <si>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</si>
  <si>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</si>
  <si>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</si>
  <si>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</si>
  <si>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</si>
  <si>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</si>
  <si>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</si>
  <si>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</si>
  <si>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</si>
  <si>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</si>
  <si>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</si>
  <si>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</si>
  <si>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</si>
  <si>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</si>
  <si>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</si>
  <si>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</si>
  <si>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</si>
  <si>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</si>
  <si>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</si>
  <si>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</si>
  <si>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</si>
  <si>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</si>
  <si>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</si>
  <si>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</si>
  <si>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</si>
  <si>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</si>
  <si>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</si>
  <si>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</si>
  <si>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</si>
  <si>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</si>
  <si>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</si>
  <si>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</si>
  <si>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</si>
  <si>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</si>
  <si>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</si>
  <si>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</si>
  <si>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</si>
  <si>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</si>
  <si>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</si>
  <si>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</si>
  <si>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</si>
  <si>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</si>
  <si>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</si>
  <si>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</si>
  <si>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</si>
  <si>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</si>
  <si>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</si>
  <si>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</si>
  <si>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</si>
  <si>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</si>
  <si>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</si>
  <si>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</si>
  <si>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</si>
  <si>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</si>
  <si>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</si>
  <si>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</si>
  <si>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</si>
  <si>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</si>
  <si>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</si>
  <si>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</si>
  <si>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</si>
  <si>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</si>
  <si>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</si>
  <si>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</si>
  <si>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</si>
  <si>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</si>
  <si>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</si>
  <si>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</si>
  <si>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</si>
  <si>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</si>
  <si>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</si>
  <si>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</si>
  <si>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</si>
  <si>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</si>
  <si>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</si>
  <si>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</si>
  <si>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</si>
  <si>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</si>
  <si>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</si>
  <si>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</si>
  <si>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</si>
  <si>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</si>
  <si>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</si>
  <si>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</si>
  <si>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</si>
  <si>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</si>
  <si>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</si>
  <si>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</si>
  <si>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</si>
  <si>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</si>
  <si>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</si>
  <si>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</si>
  <si>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</si>
  <si>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</si>
  <si>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</si>
  <si>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</si>
  <si>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</si>
  <si>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</si>
  <si>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</si>
  <si>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</si>
  <si>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</si>
  <si>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</si>
  <si>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</si>
  <si>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</si>
  <si>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</si>
  <si>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</si>
  <si>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</si>
  <si>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</si>
  <si>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</si>
  <si>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</si>
  <si>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</si>
  <si>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</si>
  <si>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</si>
  <si>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</si>
  <si>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</si>
  <si>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</si>
  <si>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</si>
  <si>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</si>
  <si>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</si>
  <si>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</si>
  <si>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</si>
  <si>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</si>
  <si>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</si>
  <si>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</si>
  <si>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</si>
  <si>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</si>
  <si>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</si>
  <si>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</si>
  <si>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</si>
  <si>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</si>
  <si>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</si>
  <si>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</si>
  <si>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</si>
  <si>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</si>
  <si>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</si>
  <si>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</si>
  <si>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</si>
  <si>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</si>
  <si>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</si>
  <si>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</si>
  <si>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</si>
  <si>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</si>
  <si>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</si>
  <si>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</si>
  <si>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</si>
  <si>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</si>
  <si>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</si>
  <si>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</si>
  <si>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</si>
  <si>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</si>
  <si>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</si>
  <si>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</si>
  <si>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</si>
  <si>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</si>
  <si>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</si>
  <si>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</si>
  <si>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</si>
  <si>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</si>
  <si>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</si>
  <si>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</si>
  <si>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</si>
  <si>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</si>
  <si>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</si>
  <si>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</si>
  <si>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</si>
  <si>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</si>
  <si>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</si>
  <si>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</si>
  <si>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</si>
  <si>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</si>
  <si>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</si>
  <si>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</si>
  <si>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</si>
  <si>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</si>
  <si>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</si>
  <si>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</si>
  <si>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</si>
  <si>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</si>
  <si>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</si>
  <si>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</si>
  <si>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</si>
  <si>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</si>
  <si>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</si>
  <si>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</si>
  <si>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</si>
  <si>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</si>
  <si>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</si>
  <si>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</si>
  <si>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</si>
  <si>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</si>
  <si>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</si>
  <si>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</si>
  <si>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</si>
  <si>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</si>
  <si>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</si>
  <si>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</si>
  <si>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</si>
  <si>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</si>
  <si>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</si>
  <si>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</si>
  <si>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</si>
  <si>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</si>
  <si>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</si>
  <si>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</si>
  <si>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</si>
  <si>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</si>
  <si>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</si>
  <si>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</si>
  <si>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</si>
  <si>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</si>
  <si>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</si>
  <si>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</si>
  <si>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</si>
  <si>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</si>
  <si>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</si>
  <si>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</si>
  <si>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</si>
  <si>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</si>
  <si>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</si>
  <si>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</si>
  <si>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</si>
  <si>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</si>
  <si>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</si>
  <si>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</si>
  <si>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</si>
  <si>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</si>
  <si>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</si>
  <si>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</si>
  <si>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</si>
  <si>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</si>
  <si>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</si>
  <si>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</si>
  <si>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</si>
  <si>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</si>
  <si>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</si>
  <si>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</si>
  <si>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</si>
  <si>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</si>
  <si>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</si>
  <si>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</si>
  <si>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</si>
  <si>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</si>
  <si>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</si>
  <si>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</si>
  <si>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</si>
  <si>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</si>
  <si>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</si>
  <si>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</si>
  <si>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</si>
  <si>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</si>
  <si>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</si>
  <si>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</si>
  <si>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</si>
  <si>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</si>
  <si>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</si>
  <si>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</si>
  <si>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</si>
  <si>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</si>
  <si>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</si>
  <si>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</si>
  <si>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</si>
  <si>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</si>
  <si>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</si>
  <si>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</si>
  <si>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</si>
  <si>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</si>
  <si>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</si>
  <si>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</si>
  <si>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</si>
  <si>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</si>
  <si>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</si>
  <si>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</si>
  <si>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</si>
  <si>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</si>
  <si>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</si>
  <si>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</si>
  <si>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</si>
  <si>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</si>
  <si>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</si>
  <si>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</si>
  <si>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</si>
  <si>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</si>
  <si>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</si>
  <si>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</si>
  <si>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</si>
  <si>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</si>
  <si>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</si>
  <si>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</si>
  <si>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</si>
  <si>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</si>
  <si>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</si>
  <si>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</si>
  <si>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</si>
  <si>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</si>
  <si>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</si>
  <si>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</si>
  <si>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</si>
  <si>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</si>
  <si>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</si>
  <si>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</si>
  <si>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</si>
  <si>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</si>
  <si>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</si>
  <si>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</si>
  <si>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</si>
  <si>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</si>
  <si>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</si>
  <si>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</si>
  <si>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</si>
  <si>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</si>
  <si>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</si>
  <si>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</si>
  <si>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</si>
  <si>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</si>
  <si>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</si>
  <si>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</si>
  <si>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</si>
  <si>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</si>
  <si>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</si>
  <si>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</si>
  <si>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</si>
  <si>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</si>
  <si>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</si>
  <si>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</si>
  <si>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</si>
  <si>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</si>
  <si>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</si>
  <si>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</si>
  <si>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</si>
  <si>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</si>
  <si>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</si>
  <si>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</si>
  <si>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</si>
  <si>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</si>
  <si>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</si>
  <si>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</si>
  <si>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</si>
  <si>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</si>
  <si>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</si>
  <si>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</si>
  <si>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</si>
  <si>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</si>
  <si>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</si>
  <si>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</si>
  <si>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</si>
  <si>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</si>
  <si>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</si>
  <si>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</si>
  <si>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</si>
  <si>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</si>
  <si>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</si>
  <si>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</si>
  <si>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</si>
  <si>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</si>
  <si>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</si>
  <si>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</si>
  <si>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</si>
  <si>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</si>
  <si>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</si>
  <si>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</si>
  <si>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</si>
  <si>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</si>
  <si>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</si>
  <si>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</si>
  <si>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</si>
  <si>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</si>
  <si>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</si>
  <si>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</si>
  <si>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</si>
  <si>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</si>
  <si>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</si>
  <si>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</si>
  <si>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</si>
  <si>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</si>
  <si>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</si>
  <si>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</si>
  <si>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</si>
  <si>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</si>
  <si>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</si>
  <si>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</si>
  <si>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</si>
  <si>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</si>
  <si>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</si>
  <si>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</si>
  <si>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</si>
  <si>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</si>
  <si>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</si>
  <si>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</si>
  <si>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</si>
  <si>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</si>
  <si>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</si>
  <si>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</si>
  <si>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</si>
  <si>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</si>
  <si>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</si>
  <si>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</si>
  <si>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</si>
  <si>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</si>
  <si>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</si>
  <si>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</si>
  <si>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</si>
  <si>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</si>
  <si>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</si>
  <si>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</si>
  <si>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</si>
  <si>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</si>
  <si>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</si>
  <si>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</si>
  <si>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</si>
  <si>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</si>
  <si>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</si>
  <si>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</si>
  <si>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</si>
  <si>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</si>
  <si>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</si>
  <si>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</si>
  <si>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</si>
  <si>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</si>
  <si>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</si>
  <si>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</si>
  <si>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</si>
  <si>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</si>
  <si>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</si>
  <si>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</si>
  <si>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</si>
  <si>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</si>
  <si>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</si>
  <si>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</si>
  <si>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</si>
  <si>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</si>
  <si>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</si>
  <si>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</si>
  <si>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</si>
  <si>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</si>
  <si>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</si>
  <si>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</si>
  <si>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</si>
  <si>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</si>
  <si>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</si>
  <si>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</si>
  <si>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</si>
  <si>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</si>
  <si>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</si>
  <si>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</si>
  <si>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</si>
  <si>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</si>
  <si>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</si>
  <si>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</si>
  <si>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</si>
  <si>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</si>
  <si>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</si>
  <si>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</si>
  <si>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</si>
  <si>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</si>
  <si>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</si>
  <si>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</si>
  <si>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</si>
  <si>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</si>
  <si>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</si>
  <si>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</si>
  <si>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</si>
  <si>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</si>
  <si>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</si>
  <si>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</si>
  <si>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</si>
  <si>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</si>
  <si>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</si>
  <si>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</si>
  <si>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</si>
  <si>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</si>
  <si>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</si>
  <si>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</si>
  <si>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</si>
  <si>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</si>
  <si>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</si>
  <si>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</si>
  <si>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</si>
  <si>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</si>
  <si>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</si>
  <si>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</si>
  <si>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</si>
  <si>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</si>
  <si>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</si>
  <si>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</si>
  <si>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</si>
  <si>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</si>
  <si>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</si>
  <si>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</si>
  <si>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</si>
  <si>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</si>
  <si>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</si>
  <si>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</si>
  <si>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</si>
  <si>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</si>
  <si>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</si>
  <si>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</si>
  <si>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</si>
  <si>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</si>
  <si>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</si>
  <si>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</si>
  <si>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</si>
  <si>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</si>
  <si>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</si>
  <si>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</si>
  <si>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</si>
  <si>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</si>
  <si>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</si>
  <si>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</si>
  <si>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</si>
  <si>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</si>
  <si>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</si>
  <si>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</si>
  <si>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</si>
  <si>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</si>
  <si>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</si>
  <si>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</si>
  <si>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</si>
  <si>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</si>
  <si>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</si>
  <si>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</si>
  <si>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</si>
  <si>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</si>
  <si>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</si>
  <si>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</si>
  <si>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</si>
  <si>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</si>
  <si>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</si>
  <si>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</si>
  <si>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</si>
  <si>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</si>
  <si>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</si>
  <si>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</si>
  <si>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</si>
  <si>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</si>
  <si>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</si>
  <si>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</si>
  <si>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</si>
  <si>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</si>
  <si>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</si>
  <si>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</si>
  <si>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</si>
  <si>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</si>
  <si>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</si>
  <si>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</si>
  <si>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</si>
  <si>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</si>
  <si>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</si>
  <si>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</si>
  <si>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</si>
  <si>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</si>
  <si>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</si>
  <si>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</si>
  <si>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</si>
  <si>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</si>
  <si>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</si>
  <si>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</si>
  <si>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</si>
  <si>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</si>
  <si>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</si>
  <si>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</si>
  <si>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</si>
  <si>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</si>
  <si>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</si>
  <si>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</si>
  <si>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</si>
  <si>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</si>
  <si>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</si>
  <si>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</si>
  <si>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</si>
  <si>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</si>
  <si>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</si>
  <si>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</si>
  <si>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</si>
  <si>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</si>
  <si>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</si>
  <si>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</si>
  <si>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</si>
  <si>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</si>
  <si>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</si>
  <si>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</si>
  <si>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</si>
  <si>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</si>
  <si>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</si>
  <si>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</si>
  <si>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</si>
  <si>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</si>
  <si>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</si>
  <si>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</si>
  <si>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</si>
  <si>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</si>
  <si>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</si>
  <si>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</si>
  <si>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</si>
  <si>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</si>
  <si>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</si>
  <si>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</si>
  <si>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</si>
  <si>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</si>
  <si>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</si>
  <si>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</si>
  <si>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</si>
  <si>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</si>
  <si>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</si>
  <si>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</si>
  <si>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</si>
  <si>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</si>
  <si>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</si>
  <si>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</si>
  <si>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</si>
  <si>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</si>
  <si>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</si>
  <si>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</si>
  <si>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</si>
  <si>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</si>
  <si>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</si>
  <si>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</si>
  <si>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</si>
  <si>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</si>
  <si>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</si>
  <si>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</si>
  <si>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</si>
  <si>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</si>
  <si>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</si>
  <si>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</si>
  <si>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</si>
  <si>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</si>
  <si>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</si>
  <si>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</si>
  <si>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</si>
  <si>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</si>
  <si>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</si>
  <si>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</si>
  <si>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</si>
  <si>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</si>
  <si>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</si>
  <si>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</si>
  <si>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</si>
  <si>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</si>
  <si>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</si>
  <si>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</si>
  <si>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</si>
  <si>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</si>
  <si>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</si>
  <si>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</si>
  <si>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</si>
  <si>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</si>
  <si>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</si>
  <si>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</si>
  <si>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</si>
  <si>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</si>
  <si>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</si>
  <si>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</si>
  <si>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</si>
  <si>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</si>
  <si>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</si>
  <si>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</si>
  <si>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</si>
  <si>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</si>
  <si>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</si>
  <si>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</si>
  <si>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</si>
  <si>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</si>
  <si>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</si>
  <si>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</si>
  <si>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</si>
  <si>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</si>
  <si>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</si>
  <si>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</si>
  <si>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</si>
  <si>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</si>
  <si>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</si>
  <si>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</si>
  <si>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</si>
  <si>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</si>
  <si>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</si>
  <si>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</si>
  <si>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</si>
  <si>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</si>
  <si>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</si>
  <si>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</si>
  <si>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</si>
  <si>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</si>
  <si>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</si>
  <si>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</si>
  <si>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</si>
  <si>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</si>
  <si>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</si>
  <si>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</si>
  <si>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</si>
  <si>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</si>
  <si>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</si>
  <si>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</si>
  <si>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</si>
  <si>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</si>
  <si>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</si>
  <si>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</si>
  <si>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</si>
  <si>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</si>
  <si>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</si>
  <si>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</si>
  <si>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</si>
  <si>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</si>
  <si>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</si>
  <si>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</si>
  <si>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</si>
  <si>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</si>
  <si>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</si>
  <si>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</si>
  <si>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</si>
  <si>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</si>
  <si>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</si>
  <si>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</si>
  <si>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</si>
  <si>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</si>
  <si>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</si>
  <si>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</si>
  <si>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</si>
  <si>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</si>
  <si>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</si>
  <si>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</si>
  <si>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</si>
  <si>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</si>
  <si>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</si>
  <si>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</si>
  <si>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</si>
  <si>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</si>
  <si>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</si>
  <si>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</si>
  <si>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</si>
  <si>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</si>
  <si>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</si>
  <si>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</si>
  <si>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</si>
  <si>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</si>
  <si>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</si>
  <si>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</si>
  <si>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</si>
  <si>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</si>
  <si>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</si>
  <si>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</si>
  <si>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</si>
  <si>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</si>
  <si>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</si>
  <si>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</si>
  <si>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</si>
  <si>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</si>
  <si>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</si>
  <si>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</si>
  <si>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</si>
  <si>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</si>
  <si>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</si>
  <si>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</si>
  <si>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</si>
  <si>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</si>
  <si>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</si>
  <si>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</si>
  <si>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</si>
  <si>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</si>
  <si>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</si>
  <si>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</si>
  <si>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</si>
  <si>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</si>
  <si>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</si>
  <si>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</si>
  <si>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</si>
  <si>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</si>
  <si>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</si>
  <si>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</si>
  <si>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</si>
  <si>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</si>
  <si>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</si>
  <si>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</si>
  <si>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</si>
  <si>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</si>
  <si>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</si>
  <si>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</si>
  <si>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</si>
  <si>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</si>
  <si>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</si>
  <si>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</si>
  <si>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</si>
  <si>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</si>
  <si>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</si>
  <si>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</si>
  <si>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</si>
  <si>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</si>
  <si>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</si>
  <si>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</si>
  <si>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</si>
  <si>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</si>
  <si>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</si>
  <si>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</si>
  <si>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</si>
  <si>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</si>
  <si>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</si>
  <si>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</si>
  <si>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</si>
  <si>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</si>
  <si>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</si>
  <si>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</si>
  <si>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</si>
  <si>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</si>
  <si>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</si>
  <si>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</si>
  <si>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</si>
  <si>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</si>
  <si>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</si>
  <si>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</si>
  <si>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</si>
  <si>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</si>
  <si>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</si>
  <si>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</si>
  <si>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</si>
  <si>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</si>
  <si>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</si>
  <si>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</si>
  <si>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</si>
  <si>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</si>
  <si>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</si>
  <si>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</si>
  <si>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</si>
  <si>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</si>
  <si>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</si>
  <si>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</si>
  <si>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</si>
  <si>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</si>
  <si>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</si>
  <si>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</si>
  <si>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</si>
  <si>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</si>
  <si>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</si>
  <si>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</si>
  <si>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</si>
  <si>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</si>
  <si>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</si>
  <si>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</si>
  <si>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</si>
  <si>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</si>
  <si>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</si>
  <si>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</si>
  <si>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</si>
  <si>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</si>
  <si>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</si>
  <si>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</si>
  <si>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</si>
  <si>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</si>
  <si>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</si>
  <si>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</si>
  <si>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</si>
  <si>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</si>
  <si>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</si>
  <si>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</si>
  <si>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</si>
  <si>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</si>
  <si>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</si>
  <si>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</si>
  <si>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</si>
  <si>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</si>
  <si>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</si>
  <si>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</si>
  <si>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</si>
  <si>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</si>
  <si>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</si>
  <si>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</si>
  <si>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</si>
  <si>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</si>
  <si>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</si>
  <si>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</si>
  <si>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</si>
  <si>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</si>
  <si>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</si>
  <si>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</si>
  <si>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</si>
  <si>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</si>
  <si>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</si>
  <si>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</si>
  <si>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</si>
  <si>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</si>
  <si>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</si>
  <si>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</si>
  <si>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</si>
  <si>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</si>
  <si>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</si>
  <si>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</si>
  <si>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</si>
  <si>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</si>
  <si>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</si>
  <si>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</si>
  <si>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</si>
  <si>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</si>
  <si>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</si>
  <si>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</si>
  <si>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</si>
  <si>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</si>
  <si>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</si>
  <si>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</si>
  <si>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</si>
  <si>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</si>
  <si>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</si>
  <si>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</si>
  <si>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</si>
  <si>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</si>
  <si>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</si>
  <si>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</si>
  <si>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</si>
  <si>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</si>
  <si>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</si>
  <si>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</si>
  <si>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</si>
  <si>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</si>
  <si>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</si>
  <si>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</si>
  <si>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</si>
  <si>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</si>
  <si>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</si>
  <si>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</si>
  <si>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</si>
  <si>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</si>
  <si>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</si>
  <si>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</si>
  <si>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</si>
  <si>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</si>
  <si>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</si>
  <si>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</si>
  <si>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</si>
  <si>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</si>
  <si>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</si>
  <si>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</si>
  <si>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</si>
  <si>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</si>
  <si>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</si>
  <si>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</si>
  <si>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</si>
  <si>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</si>
  <si>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</si>
  <si>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</si>
  <si>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</si>
  <si>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</si>
  <si>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</si>
  <si>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</si>
  <si>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</si>
  <si>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</si>
  <si>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</si>
  <si>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</si>
  <si>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</si>
  <si>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</si>
  <si>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</si>
  <si>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</si>
  <si>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</si>
  <si>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</si>
  <si>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</si>
  <si>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</si>
  <si>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</si>
  <si>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</si>
  <si>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</si>
  <si>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</si>
  <si>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</si>
  <si>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</si>
  <si>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</si>
  <si>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</si>
  <si>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</si>
  <si>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</si>
  <si>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</si>
  <si>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</si>
  <si>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</si>
  <si>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</si>
  <si>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</si>
  <si>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</si>
  <si>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</si>
  <si>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</si>
  <si>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</si>
  <si>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</si>
  <si>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</si>
  <si>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</si>
  <si>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</si>
  <si>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</si>
  <si>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</si>
  <si>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</si>
  <si>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</si>
  <si>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</si>
  <si>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</si>
  <si>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</si>
  <si>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</si>
  <si>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</si>
  <si>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</si>
  <si>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</si>
  <si>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</si>
  <si>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</si>
  <si>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</si>
  <si>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</si>
  <si>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</si>
  <si>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</si>
  <si>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</si>
  <si>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</si>
  <si>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</si>
  <si>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</si>
  <si>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</si>
  <si>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</si>
  <si>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</si>
  <si>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</si>
  <si>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</si>
  <si>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</si>
  <si>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</si>
  <si>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</si>
  <si>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</si>
  <si>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</si>
  <si>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</si>
  <si>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</si>
  <si>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</si>
  <si>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</si>
  <si>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</si>
  <si>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</si>
  <si>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</si>
  <si>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</si>
  <si>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</si>
  <si>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</si>
  <si>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</si>
  <si>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</si>
  <si>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</si>
  <si>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</si>
  <si>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</si>
  <si>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</si>
  <si>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</si>
  <si>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</si>
  <si>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</si>
  <si>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</si>
  <si>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</si>
  <si>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</si>
  <si>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</si>
  <si>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</si>
  <si>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</si>
  <si>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</si>
  <si>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</si>
  <si>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</si>
  <si>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</si>
  <si>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</si>
  <si>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</si>
  <si>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</si>
  <si>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</si>
  <si>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</si>
  <si>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</si>
  <si>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</si>
  <si>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</si>
  <si>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</si>
  <si>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</si>
  <si>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</si>
  <si>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</si>
  <si>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</si>
  <si>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</si>
  <si>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</si>
  <si>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</si>
  <si>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</si>
  <si>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</si>
  <si>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</si>
  <si>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</si>
  <si>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</si>
  <si>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</si>
  <si>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</si>
  <si>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</si>
  <si>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</si>
  <si>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</si>
  <si>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</si>
  <si>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</si>
  <si>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</si>
  <si>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</si>
  <si>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</si>
  <si>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</si>
  <si>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</si>
  <si>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</si>
  <si>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</si>
  <si>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</si>
  <si>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</si>
  <si>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</si>
  <si>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</si>
  <si>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</si>
  <si>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</si>
  <si>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</si>
  <si>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</si>
  <si>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</si>
  <si>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</si>
  <si>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</si>
  <si>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</si>
  <si>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</si>
  <si>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</si>
  <si>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</si>
  <si>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</si>
  <si>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</si>
  <si>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</si>
  <si>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</si>
  <si>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</si>
  <si>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</si>
  <si>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</si>
  <si>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</si>
  <si>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</si>
  <si>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</si>
  <si>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</si>
  <si>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</si>
  <si>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</si>
  <si>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</si>
  <si>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</si>
  <si>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</si>
  <si>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</si>
  <si>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</si>
  <si>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</si>
  <si>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</si>
  <si>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</si>
  <si>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</si>
  <si>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</si>
  <si>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</si>
  <si>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</si>
  <si>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</si>
  <si>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</si>
  <si>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</si>
  <si>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</si>
  <si>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</si>
  <si>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</si>
  <si>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</si>
  <si>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</si>
  <si>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</si>
  <si>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</si>
  <si>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</si>
  <si>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</si>
  <si>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</si>
  <si>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</si>
  <si>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</si>
  <si>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</si>
  <si>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</si>
  <si>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</si>
  <si>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</si>
  <si>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</si>
  <si>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</si>
  <si>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</si>
  <si>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</si>
  <si>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</si>
  <si>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</si>
  <si>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</si>
  <si>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</si>
  <si>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</si>
  <si>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</si>
  <si>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</si>
  <si>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</si>
  <si>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</si>
  <si>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</si>
  <si>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</si>
  <si>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</si>
  <si>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</si>
  <si>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</si>
  <si>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</si>
  <si>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</si>
  <si>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</si>
  <si>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</si>
  <si>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</si>
  <si>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</si>
  <si>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</si>
  <si>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</si>
  <si>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</si>
  <si>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</si>
  <si>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</si>
  <si>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</si>
  <si>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</si>
  <si>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</si>
  <si>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</si>
  <si>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</si>
  <si>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</si>
  <si>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</si>
  <si>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</si>
  <si>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</si>
  <si>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</si>
  <si>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</si>
  <si>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</si>
  <si>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</si>
  <si>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</si>
  <si>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</si>
  <si>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</si>
  <si>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</si>
  <si>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</si>
  <si>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</si>
  <si>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</si>
  <si>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</si>
  <si>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</si>
  <si>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</si>
  <si>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</si>
  <si>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</si>
  <si>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</si>
  <si>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</si>
  <si>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</si>
  <si>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</si>
  <si>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</si>
  <si>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</si>
  <si>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</si>
  <si>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</si>
  <si>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</si>
  <si>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</si>
  <si>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</si>
  <si>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</si>
  <si>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</si>
  <si>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</si>
  <si>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</si>
  <si>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</si>
  <si>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</si>
  <si>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</si>
  <si>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</si>
  <si>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</si>
  <si>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</si>
  <si>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</si>
  <si>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</si>
  <si>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</si>
  <si>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</si>
  <si>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</si>
  <si>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</si>
  <si>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</si>
  <si>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</si>
  <si>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</si>
  <si>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</si>
  <si>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</si>
  <si>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</si>
  <si>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</si>
  <si>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</si>
  <si>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</si>
  <si>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</si>
  <si>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</si>
  <si>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</si>
  <si>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</si>
  <si>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</si>
  <si>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</si>
  <si>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</si>
  <si>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</si>
  <si>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</si>
  <si>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</si>
  <si>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</si>
  <si>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</si>
  <si>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</si>
  <si>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</si>
  <si>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</si>
  <si>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</si>
  <si>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</si>
  <si>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</si>
  <si>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</si>
  <si>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</si>
  <si>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</si>
  <si>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</si>
  <si>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</si>
  <si>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</si>
  <si>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</si>
  <si>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</si>
  <si>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</si>
  <si>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</si>
  <si>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</si>
  <si>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</si>
  <si>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</si>
  <si>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</si>
  <si>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</si>
  <si>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</si>
  <si>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</si>
  <si>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</si>
  <si>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</si>
  <si>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</si>
  <si>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</si>
  <si>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</si>
  <si>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</si>
  <si>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</si>
  <si>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</si>
  <si>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</si>
  <si>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</si>
  <si>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</si>
  <si>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</si>
  <si>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</si>
  <si>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</si>
  <si>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</si>
  <si>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</si>
  <si>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</si>
  <si>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</si>
  <si>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</si>
  <si>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</si>
  <si>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</si>
  <si>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</si>
  <si>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</si>
  <si>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</si>
  <si>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</si>
  <si>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</si>
  <si>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</si>
  <si>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</si>
  <si>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</si>
  <si>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</si>
  <si>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</si>
  <si>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</si>
  <si>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</si>
  <si>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</si>
  <si>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</si>
  <si>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</si>
  <si>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</si>
  <si>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</si>
  <si>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</si>
  <si>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</si>
  <si>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</si>
  <si>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</si>
  <si>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</si>
  <si>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</si>
  <si>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</si>
  <si>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</si>
  <si>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</si>
  <si>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</si>
  <si>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</si>
  <si>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</si>
  <si>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</si>
  <si>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</si>
  <si>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</si>
  <si>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</si>
  <si>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</si>
  <si>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</si>
  <si>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</si>
  <si>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</si>
  <si>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</si>
  <si>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</si>
  <si>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</si>
  <si>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</si>
  <si>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</si>
  <si>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</si>
  <si>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</si>
  <si>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</si>
  <si>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</si>
  <si>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</si>
  <si>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</si>
  <si>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</si>
  <si>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</si>
  <si>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</si>
  <si>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</si>
  <si>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</si>
  <si>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</si>
  <si>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</si>
  <si>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</si>
  <si>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</si>
  <si>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</si>
  <si>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</si>
  <si>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</si>
  <si>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</si>
  <si>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</si>
  <si>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</si>
  <si>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</si>
  <si>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</si>
  <si>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</si>
  <si>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</si>
  <si>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</si>
  <si>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</si>
  <si>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</si>
  <si>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</si>
  <si>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</si>
  <si>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</si>
  <si>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</si>
  <si>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</si>
  <si>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</si>
  <si>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</si>
  <si>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</si>
  <si>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</si>
  <si>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</si>
  <si>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</si>
  <si>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</si>
  <si>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</si>
  <si>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</si>
  <si>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</si>
  <si>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</si>
  <si>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</si>
  <si>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</si>
  <si>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</si>
  <si>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</si>
  <si>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</si>
  <si>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</si>
  <si>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</si>
  <si>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</si>
  <si>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</si>
  <si>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</si>
  <si>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</si>
  <si>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</si>
  <si>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</si>
  <si>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</si>
  <si>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</si>
  <si>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</si>
  <si>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</si>
  <si>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</si>
  <si>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</si>
  <si>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</si>
  <si>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</si>
  <si>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</si>
  <si>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</si>
  <si>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</si>
  <si>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</si>
  <si>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</si>
  <si>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</si>
  <si>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</si>
  <si>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</si>
  <si>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</si>
  <si>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</si>
  <si>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</si>
  <si>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</si>
  <si>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</si>
  <si>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</si>
  <si>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</si>
  <si>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</si>
  <si>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</si>
  <si>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</si>
  <si>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</si>
  <si>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</si>
  <si>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</si>
  <si>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</si>
  <si>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</si>
  <si>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</si>
  <si>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</si>
  <si>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</si>
  <si>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</si>
  <si>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</si>
  <si>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</si>
  <si>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</si>
  <si>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</si>
  <si>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</si>
  <si>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</si>
  <si>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</si>
  <si>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</si>
  <si>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</si>
  <si>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</si>
  <si>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</si>
  <si>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</si>
  <si>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</si>
  <si>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</si>
  <si>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</si>
  <si>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</si>
  <si>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</si>
  <si>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</si>
  <si>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</si>
  <si>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</si>
  <si>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</si>
  <si>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</si>
  <si>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</si>
  <si>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</si>
  <si>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</si>
  <si>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</si>
  <si>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</si>
  <si>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</si>
  <si>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</si>
  <si>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</si>
  <si>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</si>
  <si>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</si>
  <si>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</si>
  <si>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</si>
  <si>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</si>
  <si>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</si>
  <si>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</si>
  <si>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</si>
  <si>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</si>
  <si>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</si>
  <si>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</si>
  <si>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</si>
  <si>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</si>
  <si>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</si>
  <si>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</si>
  <si>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</si>
  <si>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</si>
  <si>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</si>
  <si>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</si>
  <si>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</si>
  <si>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</si>
  <si>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</si>
  <si>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</si>
  <si>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</si>
  <si>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</si>
  <si>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</si>
  <si>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</si>
  <si>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</si>
  <si>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</si>
  <si>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</si>
  <si>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</si>
  <si>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</si>
  <si>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</si>
  <si>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</si>
  <si>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</si>
  <si>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</si>
  <si>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</si>
  <si>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</si>
  <si>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</si>
  <si>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</si>
  <si>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</si>
  <si>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</si>
  <si>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</si>
  <si>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</si>
  <si>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</si>
  <si>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</si>
  <si>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</si>
  <si>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</si>
  <si>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</si>
  <si>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</si>
  <si>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</si>
  <si>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</si>
  <si>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</si>
  <si>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</si>
  <si>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</si>
  <si>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</si>
  <si>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</si>
  <si>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</si>
  <si>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</si>
  <si>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</si>
  <si>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</si>
  <si>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</si>
  <si>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</si>
  <si>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</si>
  <si>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</si>
  <si>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</si>
  <si>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</si>
  <si>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</si>
  <si>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</si>
  <si>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</si>
  <si>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</si>
  <si>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</si>
  <si>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</si>
  <si>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</si>
  <si>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</si>
  <si>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</si>
  <si>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</si>
  <si>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</si>
  <si>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</si>
  <si>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</si>
  <si>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</si>
  <si>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</si>
  <si>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</si>
  <si>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</si>
  <si>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</si>
  <si>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</si>
  <si>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</si>
  <si>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</si>
  <si>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</si>
  <si>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</si>
  <si>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</si>
  <si>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</si>
  <si>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</si>
  <si>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</si>
  <si>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</si>
  <si>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</si>
  <si>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</si>
  <si>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</si>
  <si>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</si>
  <si>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</si>
  <si>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</si>
  <si>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</si>
  <si>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</si>
  <si>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</si>
  <si>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</si>
  <si>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</si>
  <si>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</si>
  <si>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</si>
  <si>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</si>
  <si>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</si>
  <si>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</si>
  <si>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</si>
  <si>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</si>
  <si>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</si>
  <si>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</si>
  <si>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</si>
  <si>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</si>
  <si>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</si>
  <si>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</si>
  <si>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</si>
  <si>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</si>
  <si>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</si>
  <si>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</si>
  <si>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</si>
  <si>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</si>
  <si>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</si>
  <si>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</si>
  <si>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</si>
  <si>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</si>
  <si>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</si>
  <si>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</si>
  <si>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</si>
  <si>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</si>
  <si>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</si>
  <si>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</si>
  <si>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</si>
  <si>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</si>
  <si>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</si>
  <si>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</si>
  <si>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</si>
  <si>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</si>
  <si>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</si>
  <si>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</si>
  <si>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</si>
  <si>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</si>
  <si>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</si>
  <si>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</si>
  <si>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</si>
  <si>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</si>
  <si>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</si>
  <si>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</si>
  <si>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</si>
  <si>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</si>
  <si>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</si>
  <si>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</si>
  <si>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</si>
  <si>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</si>
  <si>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</si>
  <si>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</si>
  <si>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</si>
  <si>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</si>
  <si>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</si>
  <si>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</si>
  <si>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</si>
  <si>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</si>
  <si>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</si>
  <si>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</si>
  <si>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</si>
  <si>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</si>
  <si>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</si>
  <si>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</si>
  <si>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</si>
  <si>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</si>
  <si>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</si>
  <si>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</si>
  <si>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</si>
  <si>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</si>
  <si>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</si>
  <si>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</si>
  <si>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</si>
  <si>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</si>
  <si>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</si>
  <si>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</si>
  <si>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</si>
  <si>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</si>
  <si>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</si>
  <si>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</si>
  <si>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</si>
  <si>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</si>
  <si>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</si>
  <si>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</si>
  <si>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</si>
  <si>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</si>
  <si>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</si>
  <si>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</si>
  <si>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</si>
  <si>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</si>
  <si>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</si>
  <si>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</si>
  <si>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</si>
  <si>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</si>
  <si>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</si>
  <si>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</si>
  <si>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</si>
  <si>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</si>
  <si>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</si>
  <si>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</si>
  <si>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</si>
  <si>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</si>
  <si>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</si>
  <si>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</si>
  <si>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</si>
  <si>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</si>
  <si>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</si>
  <si>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</si>
  <si>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</si>
  <si>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</si>
  <si>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</si>
  <si>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</si>
  <si>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</si>
  <si>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</si>
  <si>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</si>
  <si>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</si>
  <si>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</si>
  <si>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</si>
  <si>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</si>
  <si>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</si>
  <si>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</si>
  <si>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</si>
  <si>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</si>
  <si>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</si>
  <si>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</si>
  <si>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</si>
  <si>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</si>
  <si>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</si>
  <si>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</si>
  <si>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</si>
  <si>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</si>
  <si>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</si>
  <si>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</si>
  <si>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</si>
  <si>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</si>
  <si>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</si>
  <si>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</si>
  <si>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</si>
  <si>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</si>
  <si>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</si>
  <si>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</si>
  <si>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</si>
  <si>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</si>
  <si>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</si>
  <si>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</si>
  <si>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</si>
  <si>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</si>
  <si>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</si>
  <si>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</si>
  <si>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</si>
  <si>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</si>
  <si>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</si>
  <si>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</si>
  <si>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</si>
  <si>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</si>
  <si>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</si>
  <si>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</si>
  <si>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</si>
  <si>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</si>
  <si>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</si>
  <si>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</si>
  <si>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</si>
  <si>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</si>
  <si>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</si>
  <si>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</si>
  <si>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</si>
  <si>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</si>
  <si>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</si>
  <si>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</si>
  <si>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</si>
  <si>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</si>
  <si>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</si>
  <si>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</si>
  <si>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</si>
  <si>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</si>
  <si>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</si>
  <si>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</si>
  <si>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</si>
  <si>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</si>
  <si>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</si>
  <si>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</si>
  <si>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</si>
  <si>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</si>
  <si>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</si>
  <si>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</si>
  <si>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</si>
  <si>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</si>
  <si>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</si>
  <si>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</si>
  <si>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</si>
  <si>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</si>
  <si>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</si>
  <si>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</si>
  <si>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</si>
  <si>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</si>
  <si>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</si>
  <si>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</si>
  <si>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</si>
  <si>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</si>
  <si>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</si>
  <si>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</si>
  <si>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</si>
  <si>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</si>
  <si>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</si>
  <si>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</si>
  <si>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</si>
  <si>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</si>
  <si>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</si>
  <si>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</si>
  <si>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</si>
  <si>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</si>
  <si>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</si>
  <si>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</si>
  <si>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</si>
  <si>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</si>
  <si>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</si>
  <si>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</si>
  <si>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</si>
  <si>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</si>
  <si>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</si>
  <si>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</si>
  <si>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</si>
  <si>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</si>
  <si>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</si>
  <si>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</si>
  <si>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</si>
  <si>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</si>
  <si>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</si>
  <si>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</si>
  <si>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</si>
  <si>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</si>
  <si>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</si>
  <si>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</si>
  <si>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</si>
  <si>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</si>
  <si>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</si>
  <si>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</si>
  <si>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</si>
  <si>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</si>
  <si>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</si>
  <si>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</si>
  <si>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</si>
  <si>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</si>
  <si>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</si>
  <si>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</si>
  <si>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</si>
  <si>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</si>
  <si>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</si>
  <si>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</si>
  <si>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</si>
  <si>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</si>
  <si>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</si>
  <si>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</si>
  <si>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</si>
  <si>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</si>
  <si>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</si>
  <si>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</si>
  <si>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</si>
  <si>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</si>
  <si>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</si>
  <si>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</si>
  <si>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</si>
  <si>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</si>
  <si>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</si>
  <si>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</si>
  <si>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</si>
  <si>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</si>
  <si>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</si>
  <si>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</si>
  <si>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</si>
  <si>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</si>
  <si>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</si>
  <si>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</si>
  <si>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</si>
  <si>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</si>
  <si>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</si>
  <si>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</si>
  <si>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</si>
  <si>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</si>
  <si>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</si>
  <si>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</si>
  <si>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</si>
  <si>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</si>
  <si>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</si>
  <si>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</si>
  <si>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</si>
  <si>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</si>
  <si>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</si>
  <si>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</si>
  <si>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</si>
  <si>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</si>
  <si>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</si>
  <si>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</si>
  <si>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</si>
  <si>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</si>
  <si>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</si>
  <si>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</si>
  <si>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</si>
  <si>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</si>
  <si>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</si>
  <si>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</si>
  <si>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</si>
  <si>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</si>
  <si>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</si>
  <si>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</si>
  <si>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</si>
  <si>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</si>
  <si>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</si>
  <si>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</si>
  <si>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</si>
  <si>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</si>
  <si>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</si>
  <si>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</si>
  <si>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</si>
  <si>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</si>
  <si>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</si>
  <si>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</si>
  <si>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</si>
  <si>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</si>
  <si>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</si>
  <si>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</si>
  <si>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</si>
  <si>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</si>
  <si>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</si>
  <si>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</si>
  <si>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</si>
  <si>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</si>
  <si>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</si>
  <si>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</si>
  <si>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</si>
  <si>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</si>
  <si>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</si>
  <si>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</si>
  <si>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</si>
  <si>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</si>
  <si>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</si>
  <si>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</si>
  <si>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</si>
  <si>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</si>
  <si>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</si>
  <si>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</si>
  <si>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</si>
  <si>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</si>
  <si>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</si>
  <si>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</si>
  <si>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</si>
  <si>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</si>
  <si>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</si>
  <si>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</si>
  <si>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</si>
  <si>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</si>
  <si>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</si>
  <si>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</si>
  <si>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</si>
  <si>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</si>
  <si>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</si>
  <si>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</si>
  <si>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</si>
  <si>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</si>
  <si>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</si>
  <si>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</si>
  <si>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</si>
  <si>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</si>
  <si>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</si>
  <si>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</si>
  <si>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</si>
  <si>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</si>
  <si>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</si>
  <si>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</si>
  <si>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</si>
  <si>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</si>
  <si>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</si>
  <si>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</si>
  <si>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</si>
  <si>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</si>
  <si>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</si>
  <si>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</si>
  <si>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</si>
  <si>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</si>
  <si>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</si>
  <si>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</si>
  <si>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</si>
  <si>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</si>
  <si>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</si>
  <si>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</si>
  <si>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</si>
  <si>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</si>
  <si>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</si>
  <si>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</si>
  <si>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</si>
  <si>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</si>
  <si>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</si>
  <si>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</si>
  <si>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</si>
  <si>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</si>
  <si>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</si>
  <si>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</si>
  <si>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</si>
  <si>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</si>
  <si>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</si>
  <si>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</si>
  <si>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</si>
  <si>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</si>
  <si>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</si>
  <si>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</si>
  <si>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</si>
  <si>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</si>
  <si>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</si>
  <si>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</si>
  <si>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</si>
  <si>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</si>
  <si>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</si>
  <si>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</si>
  <si>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</si>
  <si>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</si>
  <si>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</si>
  <si>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</si>
  <si>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</si>
  <si>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</si>
  <si>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</si>
  <si>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</si>
  <si>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</si>
  <si>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</si>
  <si>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</si>
  <si>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</si>
  <si>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</si>
  <si>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</si>
  <si>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</si>
  <si>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</si>
  <si>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</si>
  <si>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</si>
  <si>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</si>
  <si>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</si>
  <si>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</si>
  <si>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</si>
  <si>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</si>
  <si>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</si>
  <si>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</si>
  <si>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</si>
  <si>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</si>
  <si>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</si>
  <si>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</si>
  <si>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</si>
  <si>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</si>
  <si>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</si>
  <si>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</si>
  <si>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</si>
  <si>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</si>
  <si>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</si>
  <si>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</si>
  <si>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</si>
  <si>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</si>
  <si>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</si>
  <si>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</si>
  <si>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</si>
  <si>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</si>
  <si>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</si>
  <si>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</si>
  <si>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</si>
  <si>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</si>
  <si>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</si>
  <si>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</si>
  <si>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</si>
  <si>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</si>
  <si>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</si>
  <si>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</si>
  <si>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</si>
  <si>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</si>
  <si>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</si>
  <si>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</si>
  <si>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</si>
  <si>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</si>
  <si>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</si>
  <si>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</si>
  <si>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</si>
  <si>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</si>
  <si>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</si>
  <si>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</si>
  <si>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</si>
  <si>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</si>
  <si>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</si>
  <si>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</si>
  <si>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</si>
  <si>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</si>
  <si>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</si>
  <si>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</si>
  <si>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</si>
  <si>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</si>
  <si>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</si>
  <si>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</si>
  <si>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</si>
  <si>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</si>
  <si>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</si>
  <si>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</si>
  <si>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</si>
  <si>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</si>
  <si>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</si>
  <si>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</si>
  <si>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</si>
  <si>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</si>
  <si>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</si>
  <si>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</si>
  <si>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</si>
  <si>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</si>
  <si>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</si>
  <si>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</si>
  <si>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</si>
  <si>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</si>
  <si>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</si>
  <si>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</si>
  <si>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</si>
  <si>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</si>
  <si>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</si>
  <si>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</si>
  <si>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</si>
  <si>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</si>
  <si>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</si>
  <si>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</si>
  <si>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</si>
  <si>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</si>
  <si>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</si>
  <si>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</si>
  <si>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</si>
  <si>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</si>
  <si>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</si>
  <si>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</si>
  <si>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</si>
  <si>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</si>
  <si>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</si>
  <si>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</si>
  <si>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</si>
  <si>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</si>
  <si>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</si>
  <si>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</si>
  <si>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</si>
  <si>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</si>
  <si>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</si>
  <si>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</si>
  <si>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</si>
  <si>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</si>
  <si>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</si>
  <si>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</si>
  <si>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</si>
  <si>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</si>
  <si>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</si>
  <si>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</si>
  <si>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</si>
  <si>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</si>
  <si>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</si>
  <si>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</si>
  <si>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</si>
  <si>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</si>
  <si>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</si>
  <si>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</si>
  <si>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</si>
  <si>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</si>
  <si>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</si>
  <si>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</si>
  <si>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</si>
  <si>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</si>
  <si>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</si>
  <si>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</si>
  <si>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</si>
  <si>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</si>
  <si>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</si>
  <si>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</si>
  <si>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</si>
  <si>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</si>
  <si>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</si>
  <si>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</si>
  <si>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</si>
  <si>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</si>
  <si>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</si>
  <si>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</si>
  <si>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</si>
  <si>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</si>
  <si>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</si>
  <si>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</si>
  <si>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</si>
  <si>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</si>
  <si>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</si>
  <si>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</si>
  <si>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</si>
  <si>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</si>
  <si>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</si>
  <si>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</si>
  <si>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</si>
  <si>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</si>
  <si>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</si>
  <si>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</si>
  <si>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</si>
  <si>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</si>
  <si>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</si>
  <si>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</si>
  <si>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</si>
  <si>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</si>
  <si>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</si>
  <si>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</si>
  <si>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</si>
  <si>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</si>
  <si>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</si>
  <si>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</si>
  <si>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</si>
  <si>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</si>
  <si>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</si>
  <si>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</si>
  <si>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</si>
  <si>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</si>
  <si>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</si>
  <si>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</si>
  <si>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</si>
  <si>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</si>
  <si>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</si>
  <si>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</si>
  <si>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</si>
  <si>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</si>
  <si>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</si>
  <si>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</si>
  <si>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</si>
  <si>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</si>
  <si>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</si>
  <si>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</si>
  <si>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</si>
  <si>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</si>
  <si>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</si>
  <si>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</si>
  <si>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</si>
  <si>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</si>
  <si>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</si>
  <si>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</si>
  <si>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</si>
  <si>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</si>
  <si>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</si>
  <si>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</si>
  <si>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</si>
  <si>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</si>
  <si>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</si>
  <si>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</si>
  <si>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</si>
  <si>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</si>
  <si>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</si>
  <si>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</si>
  <si>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</si>
  <si>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</si>
  <si>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</si>
  <si>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</si>
  <si>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</si>
  <si>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</si>
  <si>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</si>
  <si>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</si>
  <si>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</si>
  <si>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</si>
  <si>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</si>
  <si>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</si>
  <si>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</si>
  <si>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</si>
  <si>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</si>
  <si>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</si>
  <si>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</si>
  <si>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</si>
  <si>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</si>
  <si>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</si>
  <si>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</si>
  <si>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</si>
  <si>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</si>
  <si>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</si>
  <si>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</si>
  <si>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</si>
  <si>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</si>
  <si>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</si>
  <si>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</si>
  <si>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</si>
  <si>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</si>
  <si>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</si>
  <si>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</si>
  <si>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</si>
  <si>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</si>
  <si>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</si>
  <si>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</si>
  <si>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</si>
  <si>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</si>
  <si>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</si>
  <si>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</si>
  <si>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</si>
  <si>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</si>
  <si>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</si>
  <si>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</si>
  <si>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</si>
  <si>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</si>
  <si>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</si>
  <si>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</si>
  <si>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</si>
  <si>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</si>
  <si>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</si>
  <si>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</si>
  <si>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</si>
  <si>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</si>
  <si>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</si>
  <si>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</si>
  <si>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</si>
  <si>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</si>
  <si>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</si>
  <si>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</si>
  <si>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</si>
  <si>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</si>
  <si>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</si>
  <si>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</si>
  <si>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</si>
  <si>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</si>
  <si>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</si>
  <si>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</si>
  <si>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</si>
  <si>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</si>
  <si>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</si>
  <si>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</si>
  <si>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</si>
  <si>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</si>
  <si>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</si>
  <si>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</si>
  <si>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</si>
  <si>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</si>
  <si>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</si>
  <si>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</si>
  <si>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</si>
  <si>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</si>
  <si>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</si>
  <si>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</si>
  <si>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</si>
  <si>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</si>
  <si>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</si>
  <si>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</si>
  <si>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</si>
  <si>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</si>
  <si>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</si>
  <si>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</si>
  <si>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</si>
  <si>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</si>
  <si>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</si>
  <si>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</si>
  <si>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</si>
  <si>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</si>
  <si>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</si>
  <si>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</si>
  <si>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</si>
  <si>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</si>
  <si>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</si>
  <si>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</si>
  <si>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</si>
  <si>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</si>
  <si>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</si>
  <si>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</si>
  <si>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</si>
  <si>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</si>
  <si>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</si>
  <si>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</si>
  <si>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</si>
  <si>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</si>
  <si>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</si>
  <si>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</si>
  <si>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</si>
  <si>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</si>
  <si>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</si>
  <si>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</si>
  <si>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</si>
  <si>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</si>
  <si>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</si>
  <si>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</si>
  <si>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</si>
  <si>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</si>
  <si>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</si>
  <si>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</si>
  <si>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</si>
  <si>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</si>
  <si>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</si>
  <si>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</si>
  <si>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</si>
  <si>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</si>
  <si>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</si>
  <si>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</si>
  <si>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</si>
  <si>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</si>
  <si>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</si>
  <si>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</si>
  <si>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</si>
  <si>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</si>
  <si>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</si>
  <si>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</si>
  <si>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</si>
  <si>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</si>
  <si>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</si>
  <si>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</si>
  <si>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</si>
  <si>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</si>
  <si>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</si>
  <si>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</si>
  <si>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</si>
  <si>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</si>
  <si>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</si>
  <si>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</si>
  <si>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</si>
  <si>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</si>
  <si>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</si>
  <si>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</si>
  <si>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</si>
  <si>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</si>
  <si>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</si>
  <si>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</si>
  <si>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</si>
  <si>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</si>
  <si>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</si>
  <si>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</si>
  <si>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</si>
  <si>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</si>
  <si>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</si>
  <si>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</si>
  <si>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</si>
  <si>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</si>
  <si>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</si>
  <si>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</si>
  <si>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</si>
  <si>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</si>
  <si>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</si>
  <si>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</si>
  <si>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</si>
  <si>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</si>
  <si>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</si>
  <si>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</si>
  <si>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</si>
  <si>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</si>
  <si>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</si>
  <si>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</si>
  <si>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</si>
  <si>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</si>
  <si>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</si>
  <si>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</si>
  <si>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</si>
  <si>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</si>
  <si>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</si>
  <si>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</si>
  <si>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</si>
  <si>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</si>
  <si>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</si>
  <si>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</si>
  <si>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</si>
  <si>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</si>
  <si>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</si>
  <si>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</si>
  <si>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</si>
  <si>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</si>
  <si>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</si>
  <si>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</si>
  <si>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</si>
  <si>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</si>
  <si>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</si>
  <si>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</si>
  <si>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</si>
  <si>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</si>
  <si>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</si>
  <si>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</si>
  <si>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</si>
  <si>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</si>
  <si>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</si>
  <si>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</si>
  <si>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</si>
  <si>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</si>
  <si>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</si>
  <si>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</si>
  <si>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</si>
  <si>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</si>
  <si>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</si>
  <si>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</si>
  <si>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</si>
  <si>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</si>
  <si>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</si>
  <si>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</si>
  <si>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</si>
  <si>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</si>
  <si>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</si>
  <si>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</si>
  <si>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</si>
  <si>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</si>
  <si>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</si>
  <si>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</si>
  <si>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</si>
  <si>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</si>
  <si>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</si>
  <si>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</si>
  <si>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</si>
  <si>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</si>
  <si>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</si>
  <si>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</si>
  <si>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</si>
  <si>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</si>
  <si>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</si>
  <si>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</si>
  <si>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</si>
  <si>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</si>
  <si>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</si>
  <si>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</si>
  <si>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</si>
  <si>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</si>
  <si>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</si>
  <si>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</si>
  <si>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</si>
  <si>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</si>
  <si>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</si>
  <si>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</si>
  <si>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</si>
  <si>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</si>
  <si>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</si>
  <si>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</si>
  <si>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</si>
  <si>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</si>
  <si>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</si>
  <si>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</si>
  <si>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</si>
  <si>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</si>
  <si>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</si>
  <si>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</si>
  <si>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</si>
  <si>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</si>
  <si>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</si>
  <si>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</si>
  <si>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</si>
  <si>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</si>
  <si>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</si>
  <si>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</si>
  <si>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</si>
  <si>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</si>
  <si>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</si>
  <si>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</si>
  <si>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</si>
  <si>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</si>
  <si>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</si>
  <si>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</si>
  <si>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</si>
  <si>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</si>
  <si>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</si>
  <si>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</si>
  <si>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</si>
  <si>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</si>
  <si>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</si>
  <si>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</si>
  <si>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</si>
  <si>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</si>
  <si>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</si>
  <si>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</si>
  <si>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</si>
  <si>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</si>
  <si>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</si>
  <si>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</si>
  <si>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</si>
  <si>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</si>
  <si>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</si>
  <si>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</si>
  <si>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</si>
  <si>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</si>
  <si>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</si>
  <si>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</si>
  <si>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</si>
  <si>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</si>
  <si>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</si>
  <si>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</si>
  <si>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</si>
  <si>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</si>
  <si>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</si>
  <si>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</si>
  <si>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</si>
  <si>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</si>
  <si>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</si>
  <si>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</si>
  <si>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</si>
  <si>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</si>
  <si>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</si>
  <si>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</si>
  <si>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</si>
  <si>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</si>
  <si>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</si>
  <si>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</si>
  <si>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</si>
  <si>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</si>
  <si>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</si>
  <si>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</si>
  <si>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</si>
  <si>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</si>
  <si>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</si>
  <si>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</si>
  <si>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</si>
  <si>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</si>
  <si>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</si>
  <si>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</si>
  <si>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</si>
  <si>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</si>
  <si>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</si>
  <si>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</si>
  <si>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</si>
  <si>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</si>
  <si>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</si>
  <si>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</si>
  <si>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</si>
  <si>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</si>
  <si>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</si>
  <si>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</si>
  <si>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</si>
  <si>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</si>
  <si>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</si>
  <si>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</si>
  <si>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</si>
  <si>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</si>
  <si>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</si>
  <si>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</si>
  <si>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</si>
  <si>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</si>
  <si>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</si>
  <si>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</si>
  <si>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</si>
  <si>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</si>
  <si>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</si>
  <si>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</si>
  <si>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</si>
  <si>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</si>
  <si>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</si>
  <si>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</si>
  <si>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</si>
  <si>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</si>
  <si>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</si>
  <si>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</si>
  <si>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</si>
  <si>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</si>
  <si>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</si>
  <si>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</si>
  <si>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</si>
  <si>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</si>
  <si>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</si>
  <si>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</si>
  <si>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</si>
  <si>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</si>
  <si>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</si>
  <si>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</si>
  <si>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</si>
  <si>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</si>
  <si>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</si>
  <si>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</si>
  <si>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</si>
  <si>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</si>
  <si>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</si>
  <si>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</si>
  <si>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</si>
  <si>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</si>
  <si>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</si>
  <si>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</si>
  <si>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</si>
  <si>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</si>
  <si>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</si>
  <si>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</si>
  <si>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</si>
  <si>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</si>
  <si>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</si>
  <si>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</si>
  <si>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</si>
  <si>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</si>
  <si>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</si>
  <si>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</si>
  <si>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</si>
  <si>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</si>
  <si>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</si>
  <si>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</si>
  <si>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</si>
  <si>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</si>
  <si>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</si>
  <si>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</si>
  <si>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</si>
  <si>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</si>
  <si>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</si>
  <si>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</si>
  <si>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</si>
  <si>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</si>
  <si>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</si>
  <si>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</si>
  <si>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</si>
  <si>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</si>
  <si>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</si>
  <si>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</si>
  <si>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</si>
  <si>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</si>
  <si>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</si>
  <si>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</si>
  <si>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</si>
  <si>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</si>
  <si>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</si>
  <si>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</si>
  <si>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</si>
  <si>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</si>
  <si>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</si>
  <si>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</si>
  <si>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</si>
  <si>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</si>
  <si>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</si>
  <si>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</si>
  <si>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</si>
  <si>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</si>
  <si>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</si>
  <si>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</si>
  <si>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</si>
  <si>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</si>
  <si>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</si>
  <si>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</si>
  <si>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</si>
  <si>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</si>
  <si>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</si>
  <si>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</si>
  <si>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</si>
  <si>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</si>
  <si>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</si>
  <si>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</si>
  <si>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</si>
  <si>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</si>
  <si>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</si>
  <si>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</si>
  <si>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</si>
  <si>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</si>
  <si>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</si>
  <si>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</si>
  <si>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</si>
  <si>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</si>
  <si>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</si>
  <si>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</si>
  <si>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</si>
  <si>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</si>
  <si>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</si>
  <si>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</si>
  <si>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</si>
  <si>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</si>
  <si>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</si>
  <si>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</si>
  <si>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</si>
  <si>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</si>
  <si>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</si>
  <si>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</si>
  <si>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</si>
  <si>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</si>
  <si>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</si>
  <si>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</si>
  <si>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</si>
  <si>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</si>
  <si>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</si>
  <si>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</si>
  <si>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</si>
  <si>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</si>
  <si>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</si>
  <si>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</si>
  <si>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</si>
  <si>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</si>
  <si>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</si>
  <si>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</si>
  <si>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</si>
  <si>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</si>
  <si>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</si>
  <si>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</si>
  <si>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</si>
  <si>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</si>
  <si>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</si>
  <si>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</si>
  <si>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</si>
  <si>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</si>
  <si>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</si>
  <si>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</si>
  <si>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</si>
  <si>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</si>
  <si>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</si>
  <si>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</si>
  <si>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</si>
  <si>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</si>
  <si>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</si>
  <si>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</si>
  <si>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</si>
  <si>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</si>
  <si>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</si>
  <si>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</si>
  <si>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</si>
  <si>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</si>
  <si>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</si>
  <si>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</si>
  <si>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</si>
  <si>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</si>
  <si>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</si>
  <si>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</si>
  <si>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</si>
  <si>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</si>
  <si>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</si>
  <si>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</si>
  <si>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</si>
  <si>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</si>
  <si>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</si>
  <si>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</si>
  <si>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</si>
  <si>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</si>
  <si>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</si>
  <si>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</si>
  <si>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</si>
  <si>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</si>
  <si>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</si>
  <si>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</si>
  <si>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</si>
  <si>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</si>
  <si>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</si>
  <si>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</si>
  <si>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</si>
  <si>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</si>
  <si>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</si>
  <si>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</si>
  <si>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</si>
  <si>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</si>
  <si>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</si>
  <si>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</si>
  <si>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</si>
  <si>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</si>
  <si>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</si>
  <si>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</si>
  <si>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</si>
  <si>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</si>
  <si>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</si>
  <si>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</si>
  <si>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</si>
  <si>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</si>
  <si>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</si>
  <si>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</si>
  <si>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</si>
  <si>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</si>
  <si>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</si>
  <si>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</si>
  <si>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</si>
  <si>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</si>
  <si>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</si>
  <si>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</si>
  <si>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</si>
  <si>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</si>
  <si>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</si>
  <si>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</si>
  <si>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</si>
  <si>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</si>
  <si>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</si>
  <si>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</si>
  <si>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</si>
  <si>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</si>
  <si>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</si>
  <si>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</si>
  <si>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</si>
  <si>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</si>
  <si>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</si>
  <si>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</si>
  <si>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</si>
  <si>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</si>
  <si>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</si>
  <si>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</si>
  <si>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</si>
  <si>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</si>
  <si>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</si>
  <si>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</si>
  <si>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</si>
  <si>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</si>
  <si>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</si>
  <si>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</si>
  <si>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</si>
  <si>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</si>
  <si>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</si>
  <si>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</si>
  <si>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</si>
  <si>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</si>
  <si>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</si>
  <si>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</si>
  <si>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</si>
  <si>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</si>
  <si>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</si>
  <si>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</si>
  <si>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</si>
  <si>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</si>
  <si>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</si>
  <si>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</si>
  <si>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</si>
  <si>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</si>
  <si>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</si>
  <si>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</si>
  <si>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</si>
  <si>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</si>
  <si>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</si>
  <si>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</si>
  <si>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</si>
  <si>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</si>
  <si>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</si>
  <si>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</si>
  <si>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</si>
  <si>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</si>
  <si>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</si>
  <si>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</si>
  <si>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</si>
  <si>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</si>
  <si>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</si>
  <si>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</si>
  <si>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</si>
  <si>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</si>
  <si>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</si>
  <si>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</si>
  <si>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</si>
  <si>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</si>
  <si>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</si>
  <si>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</si>
  <si>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</si>
  <si>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</si>
  <si>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</si>
  <si>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</si>
  <si>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</si>
  <si>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</si>
  <si>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</si>
  <si>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</si>
  <si>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</si>
  <si>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</si>
  <si>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</si>
  <si>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</si>
  <si>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</si>
  <si>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</si>
  <si>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</si>
  <si>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</si>
  <si>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</si>
  <si>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</si>
  <si>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</si>
  <si>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</si>
  <si>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</si>
  <si>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</si>
  <si>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</si>
  <si>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</si>
  <si>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</si>
  <si>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</si>
  <si>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</si>
  <si>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</si>
  <si>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</si>
  <si>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</si>
  <si>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</si>
  <si>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</si>
  <si>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</si>
  <si>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</si>
  <si>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</si>
  <si>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</si>
  <si>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</si>
  <si>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</si>
  <si>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</si>
  <si>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</si>
  <si>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</si>
  <si>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</si>
  <si>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</si>
  <si>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</si>
  <si>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</si>
  <si>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</si>
  <si>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</si>
  <si>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</si>
  <si>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</si>
  <si>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</si>
  <si>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</si>
  <si>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</si>
  <si>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</si>
  <si>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</si>
  <si>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</si>
  <si>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</si>
  <si>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</si>
  <si>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</si>
  <si>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</si>
  <si>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</si>
  <si>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</si>
  <si>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</si>
  <si>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</si>
  <si>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</si>
  <si>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</si>
  <si>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</si>
  <si>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</si>
  <si>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</si>
  <si>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</si>
  <si>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</si>
  <si>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</si>
  <si>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</si>
  <si>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</si>
  <si>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</si>
  <si>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</si>
  <si>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</si>
  <si>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</si>
  <si>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</si>
  <si>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</si>
  <si>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</si>
  <si>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</si>
  <si>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</si>
  <si>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</si>
  <si>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</si>
  <si>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</si>
  <si>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</si>
  <si>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</si>
  <si>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</si>
  <si>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</si>
  <si>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</si>
  <si>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</si>
  <si>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</si>
  <si>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</si>
  <si>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</si>
  <si>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</si>
  <si>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</si>
  <si>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</si>
  <si>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</si>
  <si>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</si>
  <si>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</si>
  <si>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</si>
  <si>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</si>
  <si>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</si>
  <si>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</si>
  <si>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</si>
  <si>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</si>
  <si>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</si>
  <si>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</si>
  <si>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</si>
  <si>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</si>
  <si>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</si>
  <si>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</si>
  <si>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</si>
  <si>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</si>
  <si>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</si>
  <si>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</si>
  <si>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</si>
  <si>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</si>
  <si>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</si>
  <si>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</si>
  <si>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</si>
  <si>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</si>
  <si>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</si>
  <si>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</si>
  <si>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</si>
  <si>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</si>
  <si>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</si>
  <si>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</si>
  <si>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</si>
  <si>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</si>
  <si>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</si>
  <si>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</si>
  <si>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</si>
  <si>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</si>
  <si>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</si>
  <si>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</si>
  <si>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</si>
  <si>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</si>
  <si>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</si>
  <si>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</si>
  <si>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</si>
  <si>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</si>
  <si>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</si>
  <si>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</si>
  <si>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</si>
  <si>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</si>
  <si>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</si>
  <si>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</si>
  <si>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</si>
  <si>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</si>
  <si>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</si>
  <si>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</si>
  <si>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</si>
  <si>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</si>
  <si>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</si>
  <si>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</si>
  <si>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</si>
  <si>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</si>
  <si>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</si>
  <si>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</si>
  <si>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</si>
  <si>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</si>
  <si>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</si>
  <si>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</si>
  <si>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</si>
  <si>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</si>
  <si>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</si>
  <si>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</si>
  <si>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</si>
  <si>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</si>
  <si>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</si>
  <si>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</si>
  <si>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</si>
  <si>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</si>
  <si>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</si>
  <si>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</si>
  <si>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</si>
  <si>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</si>
  <si>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</si>
  <si>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</si>
  <si>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</si>
  <si>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</si>
  <si>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</si>
  <si>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</si>
  <si>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</si>
  <si>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</si>
  <si>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</si>
  <si>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</si>
  <si>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</si>
  <si>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</si>
  <si>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</si>
  <si>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</si>
  <si>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</si>
  <si>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</si>
  <si>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</si>
  <si>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</si>
  <si>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</si>
  <si>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</si>
  <si>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</si>
  <si>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</si>
  <si>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</si>
  <si>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</si>
  <si>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</si>
  <si>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</si>
  <si>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</si>
  <si>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</si>
  <si>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</si>
  <si>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</si>
  <si>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</si>
  <si>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</si>
  <si>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</si>
  <si>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</si>
  <si>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</si>
  <si>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</si>
  <si>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</si>
  <si>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</si>
  <si>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</si>
  <si>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</si>
  <si>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</si>
  <si>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</si>
  <si>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</si>
  <si>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</si>
  <si>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</si>
  <si>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</si>
  <si>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</si>
  <si>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</si>
  <si>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</si>
  <si>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</si>
  <si>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</si>
  <si>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</si>
  <si>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</si>
  <si>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</si>
  <si>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</si>
  <si>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</si>
  <si>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</si>
  <si>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</si>
  <si>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</si>
  <si>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</si>
  <si>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</si>
  <si>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</si>
  <si>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</si>
  <si>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</si>
  <si>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</si>
  <si>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</si>
  <si>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</si>
  <si>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</si>
  <si>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</si>
  <si>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</si>
  <si>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</si>
  <si>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</si>
  <si>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</si>
  <si>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</si>
  <si>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</si>
  <si>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</si>
  <si>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</si>
  <si>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</si>
  <si>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</si>
  <si>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</si>
  <si>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</si>
  <si>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</si>
  <si>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</si>
  <si>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</si>
  <si>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</si>
  <si>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</si>
  <si>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</si>
  <si>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</si>
  <si>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</si>
  <si>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</si>
  <si>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</si>
  <si>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</si>
  <si>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</si>
  <si>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</si>
  <si>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</si>
  <si>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</si>
  <si>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</si>
  <si>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</si>
  <si>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</si>
  <si>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</si>
  <si>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</si>
  <si>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</si>
  <si>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</si>
  <si>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</si>
  <si>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</si>
  <si>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</si>
  <si>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</si>
  <si>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</si>
  <si>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</si>
  <si>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</si>
  <si>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</si>
  <si>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</si>
  <si>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</si>
  <si>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</si>
  <si>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</si>
  <si>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</si>
  <si>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</si>
  <si>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</si>
  <si>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</si>
  <si>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</si>
  <si>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</si>
  <si>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</si>
  <si>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</si>
  <si>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</si>
  <si>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</si>
  <si>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</si>
  <si>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</si>
  <si>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</si>
  <si>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</si>
  <si>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</si>
  <si>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</si>
  <si>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</si>
  <si>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</si>
  <si>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</si>
  <si>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</si>
  <si>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</si>
  <si>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</si>
  <si>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</si>
  <si>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</si>
  <si>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</si>
  <si>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</si>
  <si>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</si>
  <si>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</si>
  <si>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</si>
  <si>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</si>
  <si>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</si>
  <si>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</si>
  <si>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</si>
  <si>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</si>
  <si>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</si>
  <si>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</si>
  <si>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</si>
  <si>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</si>
  <si>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</si>
  <si>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</si>
  <si>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</si>
  <si>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</si>
  <si>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</si>
  <si>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</si>
  <si>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</si>
  <si>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</si>
  <si>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</si>
  <si>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</si>
  <si>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</si>
  <si>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</si>
  <si>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</si>
  <si>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</si>
  <si>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</si>
  <si>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</si>
  <si>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</si>
  <si>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</si>
  <si>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</si>
  <si>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</si>
  <si>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</si>
  <si>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</si>
  <si>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</si>
  <si>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</si>
  <si>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</si>
  <si>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</si>
  <si>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</si>
  <si>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</si>
  <si>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</si>
  <si>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</si>
  <si>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</si>
  <si>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</si>
  <si>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</si>
  <si>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</si>
  <si>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</si>
  <si>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</si>
  <si>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</si>
  <si>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</si>
  <si>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</si>
  <si>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</si>
  <si>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</si>
  <si>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</si>
  <si>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</si>
  <si>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</si>
  <si>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</si>
  <si>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</si>
  <si>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</si>
  <si>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</si>
  <si>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</si>
  <si>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</si>
  <si>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</si>
  <si>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</si>
  <si>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</si>
  <si>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</si>
  <si>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</si>
  <si>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</si>
  <si>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</si>
  <si>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</si>
  <si>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</si>
  <si>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</si>
  <si>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</si>
  <si>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</si>
  <si>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</si>
  <si>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</si>
  <si>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</si>
  <si>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</si>
  <si>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</si>
  <si>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</si>
  <si>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</si>
  <si>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</si>
  <si>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</si>
  <si>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</si>
  <si>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</si>
  <si>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</si>
  <si>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</si>
  <si>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</si>
  <si>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</si>
  <si>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</si>
  <si>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</si>
  <si>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</si>
  <si>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</si>
  <si>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</si>
  <si>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</si>
  <si>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</si>
  <si>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</si>
  <si>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</si>
  <si>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</si>
  <si>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</si>
  <si>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</si>
  <si>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</si>
  <si>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</si>
  <si>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</si>
  <si>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</si>
  <si>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</si>
  <si>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</si>
  <si>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</si>
  <si>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</si>
  <si>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</si>
  <si>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</si>
  <si>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</si>
  <si>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</si>
  <si>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</si>
  <si>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</si>
  <si>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</si>
  <si>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</si>
  <si>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</si>
  <si>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</si>
  <si>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</si>
  <si>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</si>
  <si>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</si>
  <si>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</si>
  <si>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</si>
  <si>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</si>
  <si>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</si>
  <si>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</si>
  <si>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</si>
  <si>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</si>
  <si>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</si>
  <si>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</si>
  <si>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</si>
  <si>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</si>
  <si>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</si>
  <si>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</si>
  <si>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</si>
  <si>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</si>
  <si>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</si>
  <si>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</si>
  <si>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</si>
  <si>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</si>
  <si>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</si>
  <si>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</si>
  <si>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</si>
  <si>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</si>
  <si>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</si>
  <si>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</si>
  <si>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</si>
  <si>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</si>
  <si>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</si>
  <si>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</si>
  <si>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</si>
  <si>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</si>
  <si>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</si>
  <si>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</si>
  <si>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</si>
  <si>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</si>
  <si>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</si>
  <si>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</si>
  <si>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</si>
  <si>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</si>
  <si>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</si>
  <si>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</si>
  <si>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</si>
  <si>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</si>
  <si>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</si>
  <si>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</si>
  <si>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</si>
  <si>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</si>
  <si>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</si>
  <si>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</si>
  <si>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</si>
  <si>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</si>
  <si>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</si>
  <si>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</si>
  <si>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</si>
  <si>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</si>
  <si>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</si>
  <si>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</si>
  <si>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</si>
  <si>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</si>
  <si>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</si>
  <si>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</si>
  <si>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</si>
  <si>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</si>
  <si>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</si>
  <si>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</si>
  <si>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</si>
  <si>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</si>
  <si>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</si>
  <si>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</si>
  <si>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</si>
  <si>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</si>
  <si>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</si>
  <si>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</si>
  <si>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</si>
  <si>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</si>
  <si>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</si>
  <si>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</si>
  <si>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</si>
  <si>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</si>
  <si>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</si>
  <si>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</si>
  <si>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</si>
  <si>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</si>
  <si>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</si>
  <si>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</si>
  <si>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</si>
  <si>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</si>
  <si>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</si>
  <si>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</si>
  <si>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</si>
  <si>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</si>
  <si>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</si>
  <si>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</si>
  <si>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</si>
  <si>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</si>
  <si>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</si>
  <si>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</si>
  <si>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</si>
  <si>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</si>
  <si>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</si>
  <si>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</si>
  <si>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</si>
  <si>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</si>
  <si>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</si>
  <si>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</si>
  <si>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</si>
  <si>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</si>
  <si>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</si>
  <si>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</si>
  <si>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</si>
  <si>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</si>
  <si>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</si>
  <si>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</si>
  <si>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</si>
  <si>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</si>
  <si>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</si>
  <si>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</si>
  <si>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</si>
  <si>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</si>
  <si>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</si>
  <si>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</si>
  <si>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</si>
  <si>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</si>
  <si>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</si>
  <si>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</si>
  <si>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</si>
  <si>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</si>
  <si>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</si>
  <si>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</si>
  <si>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</si>
  <si>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</si>
  <si>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</si>
  <si>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</si>
  <si>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</si>
  <si>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</si>
  <si>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</si>
  <si>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</si>
  <si>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</si>
  <si>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</si>
  <si>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</si>
  <si>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</si>
  <si>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</si>
  <si>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</si>
  <si>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</si>
  <si>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</si>
  <si>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</si>
  <si>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</si>
  <si>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</si>
  <si>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</si>
  <si>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</si>
  <si>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</si>
  <si>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</si>
  <si>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</si>
  <si>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</si>
  <si>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</si>
  <si>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</si>
  <si>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</si>
  <si>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</si>
  <si>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</si>
  <si>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</si>
  <si>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</si>
  <si>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</si>
  <si>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</si>
  <si>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</si>
  <si>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</si>
  <si>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</si>
  <si>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</si>
  <si>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</si>
  <si>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</si>
  <si>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</si>
  <si>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</si>
  <si>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</si>
  <si>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</si>
  <si>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</si>
  <si>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</si>
  <si>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</si>
  <si>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</si>
  <si>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</si>
  <si>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</si>
  <si>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</si>
  <si>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</si>
  <si>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</si>
  <si>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</si>
  <si>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</si>
  <si>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</si>
  <si>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</si>
  <si>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</si>
  <si>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</si>
  <si>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</si>
  <si>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</si>
  <si>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</si>
  <si>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</si>
  <si>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</si>
  <si>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</si>
  <si>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</si>
  <si>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</si>
  <si>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</si>
  <si>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</si>
  <si>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</si>
  <si>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</si>
  <si>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</si>
  <si>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</si>
  <si>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</si>
  <si>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</si>
  <si>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</si>
  <si>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</si>
  <si>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</si>
  <si>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</si>
  <si>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</si>
  <si>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</si>
  <si>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</si>
  <si>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</si>
  <si>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</si>
  <si>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</si>
  <si>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</si>
  <si>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</si>
  <si>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</si>
  <si>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</si>
  <si>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</si>
  <si>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</si>
  <si>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</si>
  <si>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</si>
  <si>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</si>
  <si>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</si>
  <si>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</si>
  <si>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</si>
  <si>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</si>
  <si>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</si>
  <si>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</si>
  <si>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</si>
  <si>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</si>
  <si>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</si>
  <si>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</si>
  <si>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</si>
  <si>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</si>
  <si>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</si>
  <si>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</si>
  <si>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</si>
  <si>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</si>
  <si>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</si>
  <si>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</si>
  <si>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</si>
  <si>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</si>
  <si>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</si>
  <si>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</si>
  <si>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</si>
  <si>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</si>
  <si>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</si>
  <si>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</si>
  <si>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</si>
  <si>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</si>
  <si>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</si>
  <si>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</si>
  <si>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</si>
  <si>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</si>
  <si>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</si>
  <si>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</si>
  <si>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</si>
  <si>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</si>
  <si>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</si>
  <si>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</si>
  <si>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</si>
  <si>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</si>
  <si>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</si>
  <si>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</si>
  <si>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</si>
  <si>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</si>
  <si>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</si>
  <si>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</si>
  <si>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</si>
  <si>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</si>
  <si>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</si>
  <si>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</si>
  <si>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</si>
  <si>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</si>
  <si>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</si>
  <si>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</si>
  <si>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</si>
  <si>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</si>
  <si>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</si>
  <si>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</si>
  <si>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</si>
  <si>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</si>
  <si>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</si>
  <si>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</si>
  <si>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</si>
  <si>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</si>
  <si>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</si>
  <si>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</si>
  <si>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</si>
  <si>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</si>
  <si>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</si>
  <si>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</si>
  <si>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</si>
  <si>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</si>
  <si>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</si>
  <si>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</si>
  <si>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</si>
  <si>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</si>
  <si>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</si>
  <si>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</si>
  <si>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</si>
  <si>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</si>
  <si>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</si>
  <si>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</si>
  <si>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</si>
  <si>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</si>
  <si>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</si>
  <si>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</si>
  <si>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</si>
  <si>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</si>
  <si>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</si>
  <si>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</si>
  <si>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</si>
  <si>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</si>
  <si>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</si>
  <si>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</si>
  <si>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</si>
  <si>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</si>
  <si>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</si>
  <si>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</si>
  <si>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</si>
  <si>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</si>
  <si>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</si>
  <si>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</si>
  <si>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</si>
  <si>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</si>
  <si>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</si>
  <si>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</si>
  <si>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</si>
  <si>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</si>
  <si>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</si>
  <si>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</si>
  <si>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</si>
  <si>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</si>
  <si>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</si>
  <si>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</si>
  <si>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</si>
  <si>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</si>
  <si>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</si>
  <si>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</si>
  <si>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</si>
  <si>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</si>
  <si>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</si>
  <si>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</si>
  <si>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</si>
  <si>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</si>
  <si>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</si>
  <si>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</si>
  <si>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</si>
  <si>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</si>
  <si>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</si>
  <si>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</si>
  <si>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</si>
  <si>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</si>
  <si>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</si>
  <si>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</si>
  <si>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</si>
  <si>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</si>
  <si>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</si>
  <si>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</si>
  <si>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</si>
  <si>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</si>
  <si>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</si>
  <si>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</si>
  <si>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</si>
  <si>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</si>
  <si>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</si>
  <si>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</si>
  <si>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</si>
  <si>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</si>
  <si>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</si>
  <si>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</si>
  <si>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</si>
  <si>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</si>
  <si>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</si>
  <si>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</si>
  <si>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</si>
  <si>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</si>
  <si>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</si>
  <si>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</si>
  <si>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</si>
  <si>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</si>
  <si>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</si>
  <si>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</si>
  <si>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</si>
  <si>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</si>
  <si>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</si>
  <si>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</si>
  <si>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</si>
  <si>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</si>
  <si>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</si>
  <si>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</si>
  <si>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</si>
  <si>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</si>
  <si>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</si>
  <si>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</si>
  <si>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</si>
  <si>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</si>
  <si>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</si>
  <si>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</si>
  <si>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</si>
  <si>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</si>
  <si>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</si>
  <si>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</si>
  <si>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</si>
  <si>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</si>
  <si>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</si>
  <si>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</si>
  <si>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</si>
  <si>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</si>
  <si>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</si>
  <si>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</si>
  <si>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</si>
  <si>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</si>
  <si>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</si>
  <si>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</si>
  <si>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</si>
  <si>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</si>
  <si>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</si>
  <si>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</si>
  <si>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</si>
  <si>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</si>
  <si>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</si>
  <si>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</si>
  <si>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</si>
  <si>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</si>
  <si>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</si>
  <si>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</si>
  <si>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</si>
  <si>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</si>
  <si>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</si>
  <si>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</si>
  <si>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</si>
  <si>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</si>
  <si>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</si>
  <si>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</si>
  <si>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</si>
  <si>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</si>
  <si>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</si>
  <si>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</si>
  <si>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</si>
  <si>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</si>
  <si>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</si>
  <si>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</si>
  <si>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</si>
  <si>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</si>
  <si>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</si>
  <si>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</si>
  <si>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</si>
  <si>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</si>
  <si>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</si>
  <si>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</si>
  <si>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</si>
  <si>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</si>
  <si>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</si>
  <si>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</si>
  <si>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</si>
  <si>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</si>
  <si>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</si>
  <si>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</si>
  <si>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</si>
  <si>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</si>
  <si>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</si>
  <si>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</si>
  <si>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</si>
  <si>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</si>
  <si>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</si>
  <si>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</si>
  <si>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</si>
  <si>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</si>
  <si>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</si>
  <si>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</si>
  <si>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</si>
  <si>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</si>
  <si>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</si>
  <si>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</si>
  <si>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</si>
  <si>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</si>
  <si>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</si>
  <si>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</si>
  <si>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</si>
  <si>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</si>
  <si>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</si>
  <si>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</si>
  <si>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</si>
  <si>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</si>
  <si>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</si>
  <si>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</si>
  <si>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</si>
  <si>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</si>
  <si>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</si>
  <si>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</si>
  <si>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</si>
  <si>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</si>
  <si>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</si>
  <si>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</si>
  <si>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</si>
  <si>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</si>
  <si>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</si>
  <si>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</si>
  <si>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</si>
  <si>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</si>
  <si>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</si>
  <si>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</si>
  <si>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</si>
  <si>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</si>
  <si>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</si>
  <si>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</si>
  <si>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</si>
  <si>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</si>
  <si>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</si>
  <si>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</si>
  <si>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</si>
  <si>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</si>
  <si>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</si>
  <si>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</si>
  <si>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</si>
  <si>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</si>
  <si>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</si>
  <si>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</si>
  <si>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</si>
  <si>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</si>
  <si>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</si>
  <si>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</si>
  <si>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</si>
  <si>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</si>
  <si>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</si>
  <si>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</si>
  <si>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</si>
  <si>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</si>
  <si>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</si>
  <si>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</si>
  <si>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</si>
  <si>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</si>
  <si>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</si>
  <si>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</si>
  <si>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</si>
  <si>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</si>
  <si>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</si>
  <si>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</si>
  <si>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</si>
  <si>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</si>
  <si>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</si>
  <si>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</si>
  <si>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</si>
  <si>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</si>
  <si>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</si>
  <si>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</si>
  <si>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</si>
  <si>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</si>
  <si>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</si>
  <si>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</si>
  <si>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</si>
  <si>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</si>
  <si>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</si>
  <si>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</si>
  <si>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</si>
  <si>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</si>
  <si>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</si>
  <si>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</si>
  <si>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</si>
  <si>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</si>
  <si>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</si>
  <si>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</si>
  <si>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</si>
  <si>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</si>
  <si>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</si>
  <si>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</si>
  <si>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</si>
  <si>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</si>
  <si>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</si>
  <si>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</si>
  <si>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</si>
  <si>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</si>
  <si>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</si>
  <si>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</si>
  <si>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</si>
  <si>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</si>
  <si>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</si>
  <si>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</si>
  <si>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</si>
  <si>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</si>
  <si>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</si>
  <si>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</si>
  <si>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</si>
  <si>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</si>
  <si>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</si>
  <si>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</si>
  <si>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</si>
  <si>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</si>
  <si>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</si>
  <si>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</si>
  <si>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</si>
  <si>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</si>
  <si>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</si>
  <si>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</si>
  <si>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</si>
  <si>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</si>
  <si>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</si>
  <si>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</si>
  <si>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</si>
  <si>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</si>
  <si>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</si>
  <si>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</si>
  <si>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</si>
  <si>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</si>
  <si>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</si>
  <si>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</si>
  <si>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</si>
  <si>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</si>
  <si>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</si>
  <si>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</si>
  <si>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</si>
  <si>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</si>
  <si>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</si>
  <si>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</si>
  <si>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</si>
  <si>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</si>
  <si>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</si>
  <si>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</si>
  <si>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</si>
  <si>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</si>
  <si>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</si>
  <si>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</si>
  <si>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</si>
  <si>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</si>
  <si>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</si>
  <si>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</si>
  <si>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</si>
  <si>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</si>
  <si>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</si>
  <si>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</si>
  <si>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</si>
  <si>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</si>
  <si>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</si>
  <si>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</si>
  <si>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</si>
  <si>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</si>
  <si>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</si>
  <si>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</si>
  <si>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</si>
  <si>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</si>
  <si>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</si>
  <si>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</si>
  <si>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</si>
  <si>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</si>
  <si>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</si>
  <si>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</si>
  <si>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</si>
  <si>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</si>
  <si>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</si>
  <si>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</si>
  <si>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</si>
  <si>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</si>
  <si>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</si>
  <si>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</si>
  <si>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</si>
  <si>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</si>
  <si>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</si>
  <si>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</si>
  <si>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</si>
  <si>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</si>
  <si>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</si>
  <si>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</si>
  <si>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</si>
  <si>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</si>
  <si>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</si>
  <si>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</si>
  <si>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</si>
  <si>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</si>
  <si>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</si>
  <si>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</si>
  <si>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</si>
  <si>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</si>
  <si>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</si>
  <si>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</si>
  <si>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</si>
  <si>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</si>
  <si>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</si>
  <si>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</si>
  <si>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</si>
  <si>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</si>
  <si>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</si>
  <si>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</si>
  <si>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</si>
  <si>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</si>
  <si>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</si>
  <si>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</si>
  <si>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</si>
  <si>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</si>
  <si>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</si>
  <si>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</si>
  <si>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</si>
  <si>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</si>
  <si>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</si>
  <si>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</si>
  <si>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</si>
  <si>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</si>
  <si>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</si>
  <si>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</si>
  <si>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</si>
  <si>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</si>
  <si>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</si>
  <si>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</si>
  <si>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</si>
  <si>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</si>
  <si>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</si>
  <si>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</si>
  <si>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</si>
  <si>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</si>
  <si>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</si>
  <si>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</si>
  <si>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</si>
  <si>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</si>
  <si>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</si>
  <si>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</si>
  <si>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</si>
  <si>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</si>
  <si>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</si>
  <si>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</si>
  <si>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</si>
  <si>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</si>
  <si>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</si>
  <si>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</si>
  <si>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</si>
  <si>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</si>
  <si>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</si>
  <si>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</si>
  <si>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</si>
  <si>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</si>
  <si>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</si>
  <si>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</si>
  <si>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</si>
  <si>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</si>
  <si>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</si>
  <si>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</si>
  <si>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</si>
  <si>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</si>
  <si>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</si>
  <si>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</si>
  <si>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</si>
  <si>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</si>
  <si>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</si>
  <si>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</si>
  <si>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</si>
  <si>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</si>
  <si>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</si>
  <si>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</si>
  <si>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</si>
  <si>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</si>
  <si>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</si>
  <si>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</si>
  <si>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</si>
  <si>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</si>
  <si>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</si>
  <si>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</si>
  <si>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</si>
  <si>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</si>
  <si>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</si>
  <si>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</si>
  <si>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</si>
  <si>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</si>
  <si>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</si>
  <si>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</si>
  <si>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</si>
  <si>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</si>
  <si>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</si>
  <si>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</si>
  <si>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</si>
  <si>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</si>
  <si>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</si>
  <si>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</si>
  <si>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</si>
  <si>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</si>
  <si>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</si>
  <si>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</si>
  <si>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</si>
  <si>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</si>
  <si>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</si>
  <si>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</si>
  <si>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</si>
  <si>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</si>
  <si>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</si>
  <si>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</si>
  <si>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</si>
  <si>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</si>
  <si>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</si>
  <si>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</si>
  <si>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</si>
  <si>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</si>
  <si>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</si>
  <si>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</si>
  <si>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</si>
  <si>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</si>
  <si>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</si>
  <si>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</si>
  <si>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</si>
  <si>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</si>
  <si>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</si>
  <si>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</si>
  <si>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</si>
  <si>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</si>
  <si>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</si>
  <si>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</si>
  <si>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</si>
  <si>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</si>
  <si>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</si>
  <si>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</si>
  <si>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</si>
  <si>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</si>
  <si>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</si>
  <si>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</si>
  <si>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</si>
  <si>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</si>
  <si>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</si>
  <si>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</si>
  <si>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</si>
  <si>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</si>
  <si>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</si>
  <si>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</si>
  <si>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</si>
  <si>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</si>
  <si>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</si>
  <si>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</si>
  <si>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</si>
  <si>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</si>
  <si>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</si>
  <si>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</si>
  <si>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</si>
  <si>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</si>
  <si>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</si>
  <si>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</si>
  <si>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</si>
  <si>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</si>
  <si>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</si>
  <si>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</si>
  <si>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</si>
  <si>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</si>
  <si>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</si>
  <si>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</si>
  <si>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</si>
  <si>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</si>
  <si>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</si>
  <si>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</si>
  <si>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</si>
  <si>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</si>
  <si>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</si>
  <si>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</si>
  <si>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</si>
  <si>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</si>
  <si>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</si>
  <si>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</si>
  <si>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</si>
  <si>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</si>
  <si>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</si>
  <si>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</si>
  <si>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</si>
  <si>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</si>
  <si>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</si>
  <si>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</si>
  <si>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</si>
  <si>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</si>
  <si>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</si>
  <si>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</si>
  <si>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</si>
  <si>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</si>
  <si>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</si>
  <si>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</si>
  <si>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</si>
  <si>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</si>
  <si>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</si>
  <si>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</si>
  <si>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</si>
  <si>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</si>
  <si>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</si>
  <si>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</si>
  <si>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</si>
  <si>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</si>
  <si>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</si>
  <si>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</si>
  <si>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</si>
  <si>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</si>
  <si>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</si>
  <si>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</si>
  <si>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</si>
  <si>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</si>
  <si>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</si>
  <si>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</si>
  <si>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</si>
  <si>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</si>
  <si>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</si>
  <si>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</si>
  <si>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</si>
  <si>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</si>
  <si>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</si>
  <si>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</si>
  <si>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</si>
  <si>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</si>
  <si>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</si>
  <si>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</si>
  <si>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</si>
  <si>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</si>
  <si>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</si>
  <si>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</si>
  <si>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</si>
  <si>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</si>
  <si>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</si>
  <si>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</si>
  <si>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</si>
  <si>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</si>
  <si>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</si>
  <si>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</si>
  <si>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</si>
  <si>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</si>
  <si>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</si>
  <si>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</si>
  <si>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</si>
  <si>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</si>
  <si>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</si>
  <si>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</si>
  <si>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</si>
  <si>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</si>
  <si>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</si>
  <si>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</si>
  <si>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</si>
  <si>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</si>
  <si>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</si>
  <si>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</si>
  <si>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</si>
  <si>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</si>
  <si>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</si>
  <si>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</si>
  <si>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</si>
  <si>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</si>
  <si>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</si>
  <si>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</si>
  <si>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</si>
  <si>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</si>
  <si>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</si>
  <si>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</si>
  <si>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</si>
  <si>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</si>
  <si>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</si>
  <si>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</si>
  <si>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</si>
  <si>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</si>
  <si>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</si>
  <si>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</si>
  <si>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</si>
  <si>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</si>
  <si>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</si>
  <si>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</si>
  <si>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</si>
  <si>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</si>
  <si>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</si>
  <si>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</si>
  <si>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</si>
  <si>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</si>
  <si>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</si>
  <si>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</si>
  <si>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</si>
  <si>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</si>
  <si>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</si>
  <si>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</si>
  <si>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</si>
  <si>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</si>
  <si>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</si>
  <si>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</si>
  <si>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</si>
  <si>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</si>
  <si>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</si>
  <si>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</si>
  <si>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</si>
  <si>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</si>
  <si>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</si>
  <si>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</si>
  <si>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</si>
  <si>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</si>
  <si>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</si>
  <si>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</si>
  <si>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</si>
  <si>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</si>
  <si>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</si>
  <si>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</si>
  <si>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</si>
  <si>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</si>
  <si>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</si>
  <si>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</si>
  <si>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</si>
  <si>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</si>
  <si>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</si>
  <si>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</si>
  <si>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</si>
  <si>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</si>
  <si>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</si>
  <si>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</si>
  <si>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</si>
  <si>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</si>
  <si>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</si>
  <si>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</si>
  <si>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</si>
  <si>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</si>
  <si>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</si>
  <si>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</si>
  <si>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</si>
  <si>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</si>
  <si>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</si>
  <si>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</si>
  <si>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</si>
  <si>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</si>
  <si>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</si>
  <si>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</si>
  <si>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</si>
  <si>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</si>
  <si>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</si>
  <si>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</si>
  <si>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</si>
  <si>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</si>
  <si>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</si>
  <si>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</si>
  <si>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</si>
  <si>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</si>
  <si>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</si>
  <si>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</si>
  <si>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</si>
  <si>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</si>
  <si>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</si>
  <si>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</si>
  <si>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</si>
  <si>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</si>
  <si>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</si>
  <si>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</si>
  <si>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</si>
  <si>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</si>
  <si>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</si>
  <si>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</si>
  <si>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</si>
  <si>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</si>
  <si>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</si>
  <si>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</si>
  <si>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</si>
  <si>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</si>
  <si>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</si>
  <si>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</si>
  <si>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</si>
  <si>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</si>
  <si>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</si>
  <si>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</si>
  <si>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</si>
  <si>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</si>
  <si>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</si>
  <si>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</si>
  <si>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</si>
  <si>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</si>
  <si>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</si>
  <si>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</si>
  <si>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</si>
  <si>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</si>
  <si>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</si>
  <si>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</si>
  <si>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</si>
  <si>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</si>
  <si>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</si>
  <si>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</si>
  <si>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</si>
  <si>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</si>
  <si>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</si>
  <si>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</si>
  <si>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</si>
  <si>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</si>
  <si>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</si>
  <si>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</si>
  <si>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</si>
  <si>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</si>
  <si>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</si>
  <si>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</si>
  <si>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</si>
  <si>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</si>
  <si>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</si>
  <si>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</si>
  <si>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</si>
  <si>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</si>
  <si>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</si>
  <si>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</si>
  <si>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</si>
  <si>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</si>
  <si>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</si>
  <si>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</si>
  <si>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</si>
  <si>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</si>
  <si>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</si>
  <si>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</si>
  <si>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</si>
  <si>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</si>
  <si>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</si>
  <si>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</si>
  <si>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</si>
  <si>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</si>
  <si>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</si>
  <si>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</si>
  <si>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</si>
  <si>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</si>
  <si>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</si>
  <si>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</si>
  <si>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</si>
  <si>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</si>
  <si>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</si>
  <si>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</si>
  <si>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</si>
  <si>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</si>
  <si>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</si>
  <si>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</si>
  <si>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</si>
  <si>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</si>
  <si>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</si>
  <si>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</si>
  <si>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</si>
  <si>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</si>
  <si>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</si>
  <si>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</si>
  <si>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</si>
  <si>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</si>
  <si>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</si>
  <si>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</si>
  <si>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</si>
  <si>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</si>
  <si>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</si>
  <si>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</si>
  <si>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</si>
  <si>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</si>
  <si>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</si>
  <si>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</si>
  <si>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</si>
  <si>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</si>
  <si>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</si>
  <si>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</si>
  <si>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</si>
  <si>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</si>
  <si>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</si>
  <si>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</si>
  <si>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</si>
  <si>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</si>
  <si>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</si>
  <si>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</si>
  <si>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</si>
  <si>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</si>
  <si>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</si>
  <si>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</si>
  <si>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</si>
  <si>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</si>
  <si>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</si>
  <si>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</si>
  <si>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</si>
  <si>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</si>
  <si>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</si>
  <si>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</si>
  <si>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</si>
  <si>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</si>
  <si>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</si>
  <si>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</si>
  <si>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</si>
  <si>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</si>
  <si>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</si>
  <si>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</si>
  <si>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</si>
  <si>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</si>
  <si>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</si>
  <si>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</si>
  <si>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</si>
  <si>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</si>
  <si>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</si>
  <si>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</si>
  <si>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</si>
  <si>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</si>
  <si>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</si>
  <si>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</si>
  <si>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</si>
  <si>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</si>
  <si>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</si>
  <si>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</si>
  <si>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</si>
  <si>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</si>
  <si>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</si>
  <si>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</si>
  <si>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</si>
  <si>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</si>
  <si>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</si>
  <si>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</si>
  <si>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</si>
  <si>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</si>
  <si>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</si>
  <si>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</si>
  <si>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</si>
  <si>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</si>
  <si>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</si>
  <si>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</si>
  <si>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</si>
  <si>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</si>
  <si>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</si>
  <si>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</si>
  <si>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</si>
  <si>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</si>
  <si>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</si>
  <si>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</si>
  <si>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</si>
  <si>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</si>
  <si>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</si>
  <si>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</si>
  <si>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</si>
  <si>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</si>
  <si>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</si>
  <si>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</si>
  <si>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</si>
  <si>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</si>
  <si>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</si>
  <si>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</si>
  <si>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</si>
  <si>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</si>
  <si>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</si>
  <si>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</si>
  <si>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</si>
  <si>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</si>
  <si>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</si>
  <si>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</si>
  <si>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</si>
  <si>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</si>
  <si>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</si>
  <si>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</si>
  <si>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</si>
  <si>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</si>
  <si>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</si>
  <si>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</si>
  <si>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</si>
  <si>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</si>
  <si>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</si>
  <si>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</si>
  <si>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</si>
  <si>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</si>
  <si>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</si>
  <si>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</si>
  <si>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</si>
  <si>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</si>
  <si>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</si>
  <si>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</si>
  <si>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</si>
  <si>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</si>
  <si>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</si>
  <si>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</si>
  <si>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</si>
  <si>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</si>
  <si>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</si>
  <si>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</si>
  <si>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</si>
  <si>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</si>
  <si>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</si>
  <si>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</si>
  <si>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</si>
  <si>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</si>
  <si>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</si>
  <si>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</si>
  <si>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</si>
  <si>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</si>
  <si>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</si>
  <si>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</si>
  <si>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</si>
  <si>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</si>
  <si>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</si>
  <si>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</si>
  <si>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</si>
  <si>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</si>
  <si>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</si>
  <si>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</si>
  <si>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</si>
  <si>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</si>
  <si>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</si>
  <si>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</si>
  <si>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</si>
  <si>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</si>
  <si>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</si>
  <si>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</si>
  <si>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</si>
  <si>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</si>
  <si>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</si>
  <si>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</si>
  <si>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</si>
  <si>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</si>
  <si>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</si>
  <si>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</si>
  <si>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</si>
  <si>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</si>
  <si>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</si>
  <si>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</si>
  <si>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</si>
  <si>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</si>
  <si>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</si>
  <si>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</si>
  <si>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</si>
  <si>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</si>
  <si>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</si>
  <si>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</si>
  <si>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</si>
  <si>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</si>
  <si>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</si>
  <si>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</si>
  <si>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</si>
  <si>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</si>
  <si>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</si>
  <si>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</si>
  <si>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</si>
  <si>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</si>
  <si>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</si>
  <si>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</si>
  <si>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</si>
  <si>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</si>
  <si>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</si>
  <si>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</si>
  <si>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</si>
  <si>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</si>
  <si>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</si>
  <si>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</si>
  <si>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</si>
  <si>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</si>
  <si>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</si>
  <si>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</si>
  <si>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</si>
  <si>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</si>
  <si>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</si>
  <si>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</si>
  <si>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</si>
  <si>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</si>
  <si>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</si>
  <si>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</si>
  <si>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</si>
  <si>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</si>
  <si>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</si>
  <si>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</si>
  <si>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</si>
  <si>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</si>
  <si>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</si>
  <si>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</si>
  <si>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</si>
  <si>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</si>
  <si>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</si>
  <si>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</si>
  <si>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</si>
  <si>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</si>
  <si>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</si>
  <si>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</si>
  <si>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</si>
  <si>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</si>
  <si>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</si>
  <si>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</si>
  <si>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</si>
  <si>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</si>
  <si>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</si>
  <si>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</si>
  <si>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</si>
  <si>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</si>
  <si>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</si>
  <si>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</si>
  <si>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</si>
  <si>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</si>
  <si>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</si>
  <si>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</si>
  <si>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</si>
  <si>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</si>
  <si>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</si>
  <si>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</si>
  <si>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</si>
  <si>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</si>
  <si>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</si>
  <si>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</si>
  <si>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</si>
  <si>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</si>
  <si>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</si>
  <si>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</si>
  <si>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</si>
  <si>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</si>
  <si>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</si>
  <si>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</si>
  <si>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</si>
  <si>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</si>
  <si>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</si>
  <si>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</si>
  <si>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</si>
  <si>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</si>
  <si>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</si>
  <si>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</si>
  <si>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</si>
  <si>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</si>
  <si>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</si>
  <si>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</si>
  <si>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</si>
  <si>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</si>
  <si>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</si>
  <si>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</si>
  <si>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</si>
  <si>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</si>
  <si>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</si>
  <si>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</si>
  <si>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</si>
  <si>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</si>
  <si>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</si>
  <si>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</si>
  <si>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</si>
  <si>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</si>
  <si>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</si>
  <si>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</si>
  <si>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</si>
  <si>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</si>
  <si>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</si>
  <si>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</si>
  <si>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</si>
  <si>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</si>
  <si>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</si>
  <si>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</si>
  <si>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</si>
  <si>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</si>
  <si>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</si>
  <si>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</si>
  <si>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</si>
  <si>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</si>
  <si>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</si>
  <si>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</si>
  <si>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</si>
  <si>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</si>
  <si>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</si>
  <si>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</si>
  <si>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</si>
  <si>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</si>
  <si>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</si>
  <si>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</si>
  <si>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</si>
  <si>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</si>
  <si>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</si>
  <si>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</si>
  <si>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</si>
  <si>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</si>
  <si>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</si>
  <si>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</si>
  <si>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</si>
  <si>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</si>
  <si>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</si>
  <si>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</si>
  <si>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</si>
  <si>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</si>
  <si>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</si>
  <si>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</si>
  <si>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</si>
  <si>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</si>
  <si>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</si>
  <si>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</si>
  <si>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</si>
  <si>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</si>
  <si>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</si>
  <si>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</si>
  <si>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</si>
  <si>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</si>
  <si>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</si>
  <si>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</si>
  <si>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</si>
  <si>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</si>
  <si>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</si>
  <si>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</si>
  <si>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</si>
  <si>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</si>
  <si>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</si>
  <si>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</si>
  <si>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</si>
  <si>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</si>
  <si>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</si>
  <si>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</si>
  <si>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</si>
  <si>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</si>
  <si>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</si>
  <si>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</si>
  <si>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</si>
  <si>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</si>
  <si>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</si>
  <si>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</si>
  <si>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</si>
  <si>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</si>
  <si>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</si>
  <si>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</si>
  <si>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</si>
  <si>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</si>
  <si>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</si>
  <si>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</si>
  <si>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</si>
  <si>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</si>
  <si>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</si>
  <si>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</si>
  <si>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</si>
  <si>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</si>
  <si>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</si>
  <si>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</si>
  <si>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</si>
  <si>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</si>
  <si>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</si>
  <si>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</si>
  <si>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</si>
  <si>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</si>
  <si>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</si>
  <si>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</si>
  <si>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</si>
  <si>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</si>
  <si>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</si>
  <si>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</si>
  <si>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</si>
  <si>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</si>
  <si>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</si>
  <si>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</si>
  <si>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</si>
  <si>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</si>
  <si>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</si>
  <si>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</si>
  <si>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</si>
  <si>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</si>
  <si>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</si>
  <si>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</si>
  <si>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</si>
  <si>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</si>
  <si>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</si>
  <si>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</si>
  <si>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</si>
  <si>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</si>
  <si>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</si>
  <si>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</si>
  <si>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</si>
  <si>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</si>
  <si>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</si>
  <si>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</si>
  <si>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</si>
  <si>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</si>
  <si>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</si>
  <si>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</si>
  <si>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</si>
  <si>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</si>
  <si>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</si>
  <si>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</si>
  <si>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</si>
  <si>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</si>
  <si>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</si>
  <si>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</si>
  <si>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</si>
  <si>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</si>
  <si>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</si>
  <si>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</si>
  <si>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</si>
  <si>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</si>
  <si>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</si>
  <si>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</si>
  <si>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</si>
  <si>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</si>
  <si>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</si>
  <si>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</si>
  <si>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</si>
  <si>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</si>
  <si>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</si>
  <si>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</si>
  <si>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</si>
  <si>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</si>
  <si>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</si>
  <si>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</si>
  <si>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</si>
  <si>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</si>
  <si>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</si>
  <si>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</si>
  <si>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</si>
  <si>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</si>
  <si>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</si>
  <si>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</si>
  <si>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</si>
  <si>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</si>
  <si>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</si>
  <si>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</si>
  <si>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</si>
  <si>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</si>
  <si>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</si>
  <si>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</si>
  <si>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</si>
  <si>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</si>
  <si>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</si>
  <si>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</si>
  <si>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</si>
  <si>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</si>
  <si>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</si>
  <si>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</si>
  <si>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</si>
  <si>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</si>
  <si>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</si>
  <si>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</si>
  <si>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</si>
  <si>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</si>
  <si>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</si>
  <si>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</si>
  <si>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</si>
  <si>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</si>
  <si>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</si>
  <si>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</si>
  <si>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</si>
  <si>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</si>
  <si>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</si>
  <si>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</si>
  <si>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</si>
  <si>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</si>
  <si>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</si>
  <si>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</si>
  <si>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</si>
  <si>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</si>
  <si>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</si>
  <si>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</si>
  <si>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</si>
  <si>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</si>
  <si>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</si>
  <si>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</si>
  <si>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</si>
  <si>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</si>
  <si>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</si>
  <si>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</si>
  <si>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</si>
  <si>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</si>
  <si>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</si>
  <si>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</si>
  <si>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</si>
  <si>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</si>
  <si>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</si>
  <si>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</si>
  <si>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</si>
  <si>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</si>
  <si>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</si>
  <si>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</si>
  <si>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</si>
  <si>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</si>
  <si>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</si>
  <si>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</si>
  <si>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</si>
  <si>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</si>
  <si>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</si>
  <si>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</si>
  <si>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</si>
  <si>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</si>
  <si>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</si>
  <si>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</si>
  <si>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</si>
  <si>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</si>
  <si>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</si>
  <si>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</si>
  <si>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</si>
  <si>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</si>
  <si>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</si>
  <si>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</si>
  <si>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</si>
  <si>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</si>
  <si>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</si>
  <si>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</si>
  <si>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</si>
  <si>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</si>
  <si>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</si>
  <si>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</si>
  <si>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</si>
  <si>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</si>
  <si>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</si>
  <si>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</si>
  <si>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</si>
  <si>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</si>
  <si>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</si>
  <si>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</si>
  <si>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</si>
  <si>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</si>
  <si>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</si>
  <si>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</si>
  <si>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</si>
  <si>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</si>
  <si>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</si>
  <si>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</si>
  <si>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</si>
  <si>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</si>
  <si>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</si>
  <si>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</si>
  <si>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</si>
  <si>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</si>
  <si>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</si>
  <si>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</si>
  <si>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</si>
  <si>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</si>
  <si>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</si>
  <si>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</si>
  <si>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</si>
  <si>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</si>
  <si>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</si>
  <si>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</si>
  <si>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</si>
  <si>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</si>
  <si>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</si>
  <si>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</si>
  <si>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</si>
  <si>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</si>
  <si>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</si>
  <si>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</si>
  <si>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</si>
  <si>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</si>
  <si>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</si>
  <si>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</si>
  <si>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</si>
  <si>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</si>
  <si>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</si>
  <si>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</si>
  <si>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</si>
  <si>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</si>
  <si>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</si>
  <si>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</si>
  <si>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</si>
  <si>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</si>
  <si>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</si>
  <si>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</si>
  <si>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</si>
  <si>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</si>
  <si>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</si>
  <si>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</si>
  <si>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</si>
  <si>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</si>
  <si>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</si>
  <si>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</si>
  <si>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</si>
  <si>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</si>
  <si>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</si>
  <si>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</si>
  <si>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</si>
  <si>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</si>
  <si>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</si>
  <si>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</si>
  <si>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</si>
  <si>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</si>
  <si>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</si>
  <si>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</si>
  <si>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</si>
  <si>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</si>
  <si>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</si>
  <si>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</si>
  <si>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</si>
  <si>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</si>
  <si>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</si>
  <si>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</si>
  <si>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</si>
  <si>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</si>
  <si>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</si>
  <si>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</si>
  <si>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</si>
  <si>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</si>
  <si>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</si>
  <si>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</si>
  <si>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</si>
  <si>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</si>
  <si>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</si>
  <si>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</si>
  <si>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</si>
  <si>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</si>
  <si>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</si>
  <si>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</si>
  <si>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</si>
  <si>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</si>
  <si>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</si>
  <si>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</si>
  <si>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</si>
  <si>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</si>
  <si>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</si>
  <si>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</si>
  <si>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</si>
  <si>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</si>
  <si>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</si>
  <si>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</si>
  <si>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</si>
  <si>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</si>
  <si>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</si>
  <si>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</si>
  <si>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</si>
  <si>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</si>
  <si>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</si>
  <si>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</si>
  <si>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</si>
  <si>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</si>
  <si>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</si>
  <si>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</si>
  <si>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</si>
  <si>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</si>
  <si>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</si>
  <si>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</si>
  <si>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</si>
  <si>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</si>
  <si>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</si>
  <si>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</si>
  <si>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</si>
  <si>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</si>
  <si>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</si>
  <si>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</si>
  <si>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</si>
  <si>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</si>
  <si>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</si>
  <si>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</si>
  <si>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</si>
  <si>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</si>
  <si>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</si>
  <si>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</si>
  <si>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</si>
  <si>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</si>
  <si>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</si>
  <si>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</si>
  <si>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</si>
  <si>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</si>
  <si>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</si>
  <si>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</si>
  <si>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</si>
  <si>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</si>
  <si>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</si>
  <si>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</si>
  <si>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</si>
  <si>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</si>
  <si>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</si>
  <si>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</si>
  <si>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</si>
  <si>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</si>
  <si>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</si>
  <si>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</si>
  <si>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</si>
  <si>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</si>
  <si>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</si>
  <si>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</si>
  <si>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</si>
  <si>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</si>
  <si>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</si>
  <si>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</si>
  <si>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</si>
  <si>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</si>
  <si>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</si>
  <si>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</si>
  <si>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</si>
  <si>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</si>
  <si>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</si>
  <si>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</si>
  <si>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</si>
  <si>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</si>
  <si>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</si>
  <si>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</si>
  <si>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</si>
  <si>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</si>
  <si>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</si>
  <si>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</si>
  <si>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</si>
  <si>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</si>
  <si>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</si>
  <si>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</si>
  <si>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</si>
  <si>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</si>
  <si>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</si>
  <si>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</si>
  <si>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</si>
  <si>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</si>
  <si>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</si>
  <si>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</si>
  <si>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</si>
  <si>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</si>
  <si>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</si>
  <si>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</si>
  <si>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</si>
  <si>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</si>
  <si>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</si>
  <si>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</si>
  <si>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</si>
  <si>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</si>
  <si>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</si>
  <si>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</si>
  <si>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</si>
  <si>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</si>
  <si>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</si>
  <si>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</si>
  <si>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</si>
  <si>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</si>
  <si>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</si>
  <si>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</si>
  <si>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</si>
  <si>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</si>
  <si>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</si>
  <si>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</si>
  <si>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</si>
  <si>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</si>
  <si>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</si>
  <si>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</si>
  <si>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</si>
  <si>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</si>
  <si>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</si>
  <si>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</si>
  <si>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</si>
  <si>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</si>
  <si>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</si>
  <si>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</si>
  <si>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</si>
  <si>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</si>
  <si>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</si>
  <si>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</si>
  <si>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</si>
  <si>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</si>
  <si>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</si>
  <si>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</si>
  <si>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</si>
  <si>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</si>
  <si>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</si>
  <si>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</si>
  <si>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</si>
  <si>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</si>
  <si>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</si>
  <si>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</si>
  <si>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</si>
  <si>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</si>
  <si>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</si>
  <si>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</si>
  <si>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</si>
  <si>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</si>
  <si>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</si>
  <si>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</si>
  <si>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</si>
  <si>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</si>
  <si>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</si>
  <si>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</si>
  <si>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</si>
  <si>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</si>
  <si>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</si>
  <si>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</si>
  <si>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</si>
  <si>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</si>
  <si>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</si>
  <si>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</si>
  <si>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</si>
  <si>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</si>
  <si>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</si>
  <si>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</si>
  <si>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</si>
  <si>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</si>
  <si>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</si>
  <si>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</si>
  <si>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</si>
  <si>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</si>
  <si>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</si>
  <si>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</si>
  <si>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</si>
  <si>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</si>
  <si>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</si>
  <si>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</si>
  <si>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</si>
  <si>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</si>
  <si>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</si>
  <si>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</si>
  <si>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</si>
  <si>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</si>
  <si>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</si>
  <si>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</si>
  <si>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</si>
  <si>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</si>
  <si>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</si>
  <si>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</si>
  <si>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</si>
  <si>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</si>
  <si>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</si>
  <si>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</si>
  <si>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</si>
  <si>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</si>
  <si>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</si>
  <si>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</si>
  <si>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</si>
  <si>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</si>
  <si>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</si>
  <si>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</si>
  <si>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</si>
  <si>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</si>
  <si>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</si>
  <si>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</si>
  <si>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</si>
  <si>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</si>
  <si>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</si>
  <si>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</si>
  <si>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</si>
  <si>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</si>
  <si>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</si>
  <si>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</si>
  <si>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</si>
  <si>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</si>
  <si>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</si>
  <si>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</si>
  <si>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</si>
  <si>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</si>
  <si>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</si>
  <si>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</si>
  <si>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</si>
  <si>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</si>
  <si>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</si>
  <si>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</si>
  <si>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</si>
  <si>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</si>
  <si>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</si>
  <si>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</si>
  <si>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</si>
  <si>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</si>
  <si>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</si>
  <si>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</si>
  <si>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</si>
  <si>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</si>
  <si>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</si>
  <si>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</si>
  <si>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</si>
  <si>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</si>
  <si>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</si>
  <si>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</si>
  <si>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</si>
  <si>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</si>
  <si>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</si>
  <si>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</si>
  <si>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</si>
  <si>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</si>
  <si>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</si>
  <si>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</si>
  <si>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</si>
  <si>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</si>
  <si>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</si>
  <si>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</si>
  <si>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</si>
  <si>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</si>
  <si>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</si>
  <si>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</si>
  <si>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</si>
  <si>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</si>
  <si>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</si>
  <si>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</si>
  <si>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</si>
  <si>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</si>
  <si>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</si>
  <si>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</si>
  <si>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</si>
  <si>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</si>
  <si>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</si>
  <si>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</si>
  <si>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</si>
  <si>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</si>
  <si>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</si>
  <si>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</si>
  <si>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</si>
  <si>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</si>
  <si>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</si>
  <si>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</si>
  <si>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</si>
  <si>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</si>
  <si>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</si>
  <si>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</si>
  <si>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</si>
  <si>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</si>
  <si>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</si>
  <si>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</si>
  <si>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</si>
  <si>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</si>
  <si>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</si>
  <si>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</si>
  <si>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</si>
  <si>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</si>
  <si>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</si>
  <si>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</si>
  <si>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</si>
  <si>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</si>
  <si>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</si>
  <si>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</si>
  <si>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</si>
  <si>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</si>
  <si>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</si>
  <si>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</si>
  <si>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</si>
  <si>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</si>
  <si>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</si>
  <si>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</si>
  <si>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</si>
  <si>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</si>
  <si>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</si>
  <si>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</si>
  <si>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</si>
  <si>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</si>
  <si>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</si>
  <si>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</si>
  <si>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</si>
  <si>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</si>
  <si>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</si>
  <si>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</si>
  <si>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</si>
  <si>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</si>
  <si>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</si>
  <si>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</si>
  <si>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</si>
  <si>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</si>
  <si>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</si>
  <si>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</si>
  <si>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</si>
  <si>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</si>
  <si>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</si>
  <si>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</si>
  <si>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</si>
  <si>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</si>
  <si>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</si>
  <si>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</si>
  <si>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</si>
  <si>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</si>
  <si>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</si>
  <si>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</si>
  <si>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</si>
  <si>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</si>
  <si>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</si>
  <si>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</si>
  <si>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</si>
  <si>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</si>
  <si>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</si>
  <si>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</si>
  <si>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</si>
  <si>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</si>
  <si>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</si>
  <si>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</si>
  <si>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</si>
  <si>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</si>
  <si>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</si>
  <si>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</si>
  <si>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</si>
  <si>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</si>
  <si>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</si>
  <si>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</si>
  <si>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</si>
  <si>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</si>
  <si>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</si>
  <si>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</si>
  <si>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</si>
  <si>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</si>
  <si>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</si>
  <si>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</si>
  <si>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</si>
  <si>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</si>
  <si>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</si>
  <si>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</si>
  <si>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</si>
  <si>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</si>
  <si>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</si>
  <si>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</si>
  <si>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</si>
  <si>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</si>
  <si>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</si>
  <si>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</si>
  <si>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</si>
  <si>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</si>
  <si>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</si>
  <si>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</si>
  <si>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</si>
  <si>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</si>
  <si>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</si>
  <si>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</si>
  <si>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</si>
  <si>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</si>
  <si>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</si>
  <si>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</si>
  <si>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</si>
  <si>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</si>
  <si>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</si>
  <si>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</si>
  <si>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</si>
  <si>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</si>
  <si>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</si>
  <si>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</si>
  <si>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</si>
  <si>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</si>
  <si>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</si>
  <si>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</si>
  <si>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</si>
  <si>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</si>
  <si>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</si>
  <si>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</si>
  <si>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</si>
  <si>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</si>
  <si>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</si>
  <si>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</si>
  <si>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</si>
  <si>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</si>
  <si>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</si>
  <si>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</si>
  <si>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</si>
  <si>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</si>
  <si>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</si>
  <si>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</si>
  <si>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</si>
  <si>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</si>
  <si>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</si>
  <si>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</si>
  <si>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</si>
  <si>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</si>
  <si>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</si>
  <si>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</si>
  <si>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</si>
  <si>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</si>
  <si>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</si>
  <si>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</si>
  <si>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</si>
  <si>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</si>
  <si>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</si>
  <si>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</si>
  <si>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</si>
  <si>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</si>
  <si>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</si>
  <si>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</si>
  <si>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</si>
  <si>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</si>
  <si>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</si>
  <si>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</si>
  <si>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</si>
  <si>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</si>
  <si>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</si>
  <si>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</si>
  <si>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</si>
  <si>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</si>
  <si>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</si>
  <si>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</si>
  <si>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</si>
  <si>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</si>
  <si>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</si>
  <si>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</si>
  <si>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</si>
  <si>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</si>
  <si>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</si>
  <si>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</si>
  <si>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</si>
  <si>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</si>
  <si>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</si>
  <si>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</si>
  <si>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</si>
  <si>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</si>
  <si>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</si>
  <si>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</si>
  <si>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</si>
  <si>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</si>
  <si>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</si>
  <si>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</si>
  <si>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</si>
  <si>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</si>
  <si>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</si>
  <si>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</si>
  <si>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</si>
  <si>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</si>
  <si>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</si>
  <si>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</si>
  <si>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</si>
  <si>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</si>
  <si>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</si>
  <si>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</si>
  <si>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</si>
  <si>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</si>
  <si>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</si>
  <si>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</si>
  <si>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</si>
  <si>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</si>
  <si>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</si>
  <si>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</si>
  <si>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</si>
  <si>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</si>
  <si>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</si>
  <si>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</si>
  <si>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</si>
  <si>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</si>
  <si>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</si>
  <si>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</si>
  <si>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</si>
  <si>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</si>
  <si>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</si>
  <si>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</si>
  <si>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</si>
  <si>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</si>
  <si>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</si>
  <si>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</si>
  <si>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</si>
  <si>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</si>
  <si>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</si>
  <si>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</si>
  <si>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</si>
  <si>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</si>
  <si>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</si>
  <si>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</si>
  <si>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</si>
  <si>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</si>
  <si>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</si>
  <si>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</si>
  <si>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</si>
  <si>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</si>
  <si>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</si>
  <si>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</si>
  <si>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</si>
  <si>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</si>
  <si>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</si>
  <si>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</si>
  <si>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</si>
  <si>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</si>
  <si>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</si>
  <si>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</si>
  <si>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</si>
  <si>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</si>
  <si>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</si>
  <si>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</si>
  <si>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</si>
  <si>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</si>
  <si>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</si>
  <si>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</si>
  <si>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</si>
  <si>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</si>
  <si>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</si>
  <si>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</si>
  <si>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</si>
  <si>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</si>
  <si>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</si>
  <si>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</si>
  <si>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</si>
  <si>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</si>
  <si>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</si>
  <si>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</si>
  <si>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</si>
  <si>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</si>
  <si>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</si>
  <si>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</si>
  <si>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</si>
  <si>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</si>
  <si>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</si>
  <si>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</si>
  <si>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</si>
  <si>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</si>
  <si>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</si>
  <si>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</si>
  <si>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</si>
  <si>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</si>
  <si>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</si>
  <si>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</si>
  <si>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</si>
  <si>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</si>
  <si>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</si>
  <si>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</si>
  <si>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</si>
  <si>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</si>
  <si>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</si>
  <si>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</si>
  <si>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</si>
  <si>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</si>
  <si>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</si>
  <si>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</si>
  <si>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</si>
  <si>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</si>
  <si>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</si>
  <si>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</si>
  <si>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</si>
  <si>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</si>
  <si>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</si>
  <si>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</si>
  <si>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</si>
  <si>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</si>
  <si>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</si>
  <si>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</si>
  <si>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</si>
  <si>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</si>
  <si>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</si>
  <si>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</si>
  <si>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</si>
  <si>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</si>
  <si>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</si>
  <si>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</si>
  <si>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</si>
  <si>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</si>
  <si>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</si>
  <si>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</si>
  <si>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</si>
  <si>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</si>
  <si>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</si>
  <si>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</si>
  <si>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</si>
  <si>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</si>
  <si>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</si>
  <si>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</si>
  <si>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</si>
  <si>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</si>
  <si>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</si>
  <si>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</si>
  <si>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</si>
  <si>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</si>
  <si>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</si>
  <si>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</si>
  <si>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</si>
  <si>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</si>
  <si>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</si>
  <si>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</si>
  <si>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</si>
  <si>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</si>
  <si>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</si>
  <si>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</si>
  <si>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</si>
  <si>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</si>
  <si>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</si>
  <si>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</si>
  <si>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</si>
  <si>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</si>
  <si>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</si>
  <si>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</si>
  <si>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</si>
  <si>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</si>
  <si>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</si>
  <si>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</si>
  <si>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</si>
  <si>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</si>
  <si>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</si>
  <si>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</si>
  <si>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</si>
  <si>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</si>
  <si>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</si>
  <si>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</si>
  <si>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</si>
  <si>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</si>
  <si>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</si>
  <si>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</si>
  <si>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</si>
  <si>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</si>
  <si>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</si>
  <si>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</si>
  <si>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</si>
  <si>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</si>
  <si>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</si>
  <si>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</si>
  <si>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</si>
  <si>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</si>
  <si>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</si>
  <si>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</si>
  <si>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</si>
  <si>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</si>
  <si>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</si>
  <si>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</si>
  <si>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</si>
  <si>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</si>
  <si>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</si>
  <si>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</si>
  <si>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</si>
  <si>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</si>
  <si>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</si>
  <si>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</si>
  <si>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</si>
  <si>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</si>
  <si>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</si>
  <si>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</si>
  <si>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</si>
  <si>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</si>
  <si>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</si>
  <si>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</si>
  <si>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</si>
  <si>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</si>
  <si>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</si>
  <si>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</si>
  <si>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</si>
  <si>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</si>
  <si>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</si>
  <si>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</si>
  <si>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</si>
  <si>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</si>
  <si>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</si>
  <si>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</si>
  <si>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</si>
  <si>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</si>
  <si>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</si>
  <si>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</si>
  <si>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</si>
  <si>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</si>
  <si>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</si>
  <si>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</si>
  <si>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</si>
  <si>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</si>
  <si>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</si>
  <si>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</si>
  <si>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</si>
  <si>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</si>
  <si>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</si>
  <si>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</si>
  <si>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</si>
  <si>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</si>
  <si>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</si>
  <si>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</si>
  <si>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</si>
  <si>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</si>
  <si>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</si>
  <si>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</si>
  <si>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</si>
  <si>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</si>
  <si>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</si>
  <si>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</si>
  <si>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</si>
  <si>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</si>
  <si>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</si>
  <si>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</si>
  <si>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</si>
  <si>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</si>
  <si>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</si>
  <si>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</si>
  <si>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</si>
  <si>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</si>
  <si>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</si>
  <si>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</si>
  <si>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</si>
  <si>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</si>
  <si>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</si>
  <si>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</si>
  <si>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</si>
  <si>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</si>
  <si>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</si>
  <si>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</si>
  <si>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</si>
  <si>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</si>
  <si>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</si>
  <si>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</si>
  <si>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</si>
  <si>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</si>
  <si>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</si>
  <si>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</si>
  <si>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</si>
  <si>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</si>
  <si>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</si>
  <si>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</si>
  <si>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</si>
  <si>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</si>
  <si>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</si>
  <si>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</si>
  <si>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</si>
  <si>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</si>
  <si>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</si>
  <si>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</si>
  <si>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</si>
  <si>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</si>
  <si>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</si>
  <si>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</si>
  <si>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</si>
  <si>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</si>
  <si>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</si>
  <si>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</si>
  <si>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</si>
  <si>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</si>
  <si>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</si>
  <si>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</si>
  <si>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</si>
  <si>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</si>
  <si>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</si>
  <si>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</si>
  <si>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</si>
  <si>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</si>
  <si>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</si>
  <si>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</si>
  <si>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</si>
  <si>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</si>
  <si>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</si>
  <si>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</si>
  <si>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</si>
  <si>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</si>
  <si>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</si>
  <si>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</si>
  <si>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</si>
  <si>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</si>
  <si>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</si>
  <si>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</si>
  <si>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</si>
  <si>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</si>
  <si>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</si>
  <si>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</si>
  <si>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</si>
  <si>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</si>
  <si>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</si>
  <si>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</si>
  <si>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</si>
  <si>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</si>
  <si>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</si>
  <si>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</si>
  <si>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</si>
  <si>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</si>
  <si>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</si>
  <si>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</si>
  <si>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</si>
  <si>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</si>
  <si>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</si>
  <si>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</si>
  <si>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</si>
  <si>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</si>
  <si>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</si>
  <si>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</si>
  <si>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</si>
  <si>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</si>
  <si>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</si>
  <si>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</si>
  <si>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</si>
  <si>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</si>
  <si>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</si>
  <si>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</si>
  <si>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</si>
  <si>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</si>
  <si>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</si>
  <si>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</si>
  <si>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</si>
  <si>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</si>
  <si>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</si>
  <si>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</si>
  <si>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</si>
  <si>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</si>
  <si>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</si>
  <si>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</si>
  <si>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</si>
  <si>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</si>
  <si>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</si>
  <si>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</si>
  <si>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</si>
  <si>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</si>
  <si>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</si>
  <si>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</si>
  <si>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</si>
  <si>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</si>
  <si>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</si>
  <si>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</si>
  <si>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</si>
  <si>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</si>
  <si>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</si>
  <si>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</si>
  <si>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</si>
  <si>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</si>
  <si>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</si>
  <si>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</si>
  <si>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</si>
  <si>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</si>
  <si>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</si>
  <si>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</si>
  <si>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</si>
  <si>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</si>
  <si>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</si>
  <si>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</si>
  <si>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</si>
  <si>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</si>
  <si>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</si>
  <si>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</si>
  <si>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</si>
  <si>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</si>
  <si>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</si>
  <si>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</si>
  <si>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</si>
  <si>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</si>
  <si>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</si>
  <si>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</si>
  <si>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</si>
  <si>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</si>
  <si>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</si>
  <si>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</si>
  <si>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</si>
  <si>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</si>
  <si>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</si>
  <si>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</si>
  <si>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</si>
  <si>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</si>
  <si>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</si>
  <si>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</si>
  <si>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</si>
  <si>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</si>
  <si>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</si>
  <si>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</si>
  <si>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</si>
  <si>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</si>
  <si>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</si>
  <si>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</si>
  <si>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</si>
  <si>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</si>
  <si>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</si>
  <si>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</si>
  <si>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</si>
  <si>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</si>
  <si>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</si>
  <si>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</si>
  <si>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</si>
  <si>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</si>
  <si>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</si>
  <si>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</si>
  <si>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</si>
  <si>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</si>
  <si>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</si>
  <si>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</si>
  <si>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</si>
  <si>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</si>
  <si>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</si>
  <si>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</si>
  <si>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</si>
  <si>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</si>
  <si>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</si>
  <si>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</si>
  <si>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</si>
  <si>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</si>
  <si>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</si>
  <si>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</si>
  <si>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</si>
  <si>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</si>
  <si>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</si>
  <si>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</si>
  <si>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</si>
  <si>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</si>
  <si>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</si>
  <si>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</si>
  <si>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</si>
  <si>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</si>
  <si>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</si>
  <si>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</si>
  <si>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</si>
  <si>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</si>
  <si>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</si>
  <si>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</si>
  <si>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</si>
  <si>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</si>
  <si>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</si>
  <si>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</si>
  <si>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</si>
  <si>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</si>
  <si>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</si>
  <si>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</si>
  <si>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</si>
  <si>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</si>
  <si>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</si>
  <si>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</si>
  <si>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</si>
  <si>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</si>
  <si>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</si>
  <si>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</si>
  <si>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</si>
  <si>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</si>
  <si>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</si>
  <si>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</si>
  <si>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</si>
  <si>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</si>
  <si>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</si>
  <si>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</si>
  <si>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</si>
  <si>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</si>
  <si>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</si>
  <si>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</si>
  <si>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</si>
  <si>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</si>
  <si>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</si>
  <si>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</si>
  <si>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</si>
  <si>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</si>
  <si>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</si>
  <si>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</si>
  <si>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</si>
  <si>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</si>
  <si>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</si>
  <si>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</si>
  <si>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</si>
  <si>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</si>
  <si>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</si>
  <si>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</si>
  <si>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</si>
  <si>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</si>
  <si>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</si>
  <si>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</si>
  <si>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</si>
  <si>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</si>
  <si>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</si>
  <si>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</si>
  <si>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</si>
  <si>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</si>
  <si>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</si>
  <si>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</si>
  <si>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</si>
  <si>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</si>
  <si>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</si>
  <si>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</si>
  <si>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</si>
  <si>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</si>
  <si>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</si>
  <si>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</si>
  <si>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</si>
  <si>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</si>
  <si>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</si>
  <si>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</si>
  <si>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</si>
  <si>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</si>
  <si>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</si>
  <si>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</si>
  <si>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</si>
  <si>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</si>
  <si>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</si>
  <si>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</si>
  <si>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</si>
  <si>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</si>
  <si>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</si>
  <si>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</si>
  <si>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</si>
  <si>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</si>
  <si>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</si>
  <si>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</si>
  <si>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</si>
  <si>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</si>
  <si>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</si>
  <si>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</si>
  <si>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</si>
  <si>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</si>
  <si>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</si>
  <si>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</si>
  <si>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</si>
  <si>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</si>
  <si>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</si>
  <si>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</si>
  <si>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</si>
  <si>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</si>
  <si>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</si>
  <si>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</si>
  <si>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</si>
  <si>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</si>
  <si>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</si>
  <si>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</si>
  <si>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</si>
  <si>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</si>
  <si>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</si>
  <si>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</si>
  <si>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</si>
  <si>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</si>
  <si>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</si>
  <si>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</si>
  <si>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</si>
  <si>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</si>
  <si>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</si>
  <si>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</si>
  <si>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</si>
  <si>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</si>
  <si>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</si>
  <si>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</si>
  <si>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</si>
  <si>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</si>
  <si>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</si>
  <si>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</si>
  <si>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</si>
  <si>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</si>
  <si>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</si>
  <si>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</si>
  <si>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</si>
  <si>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</si>
  <si>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</si>
  <si>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</si>
  <si>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</si>
  <si>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</si>
  <si>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</si>
  <si>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</si>
  <si>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</si>
  <si>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</si>
  <si>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</si>
  <si>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</si>
  <si>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</si>
  <si>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</si>
  <si>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</si>
  <si>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</si>
  <si>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</si>
  <si>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</si>
  <si>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</si>
  <si>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</si>
  <si>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</si>
  <si>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</si>
  <si>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</si>
  <si>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</si>
  <si>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</si>
  <si>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</si>
  <si>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</si>
  <si>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</si>
  <si>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</si>
  <si>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</si>
  <si>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</si>
  <si>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</si>
  <si>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</si>
  <si>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</si>
  <si>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</si>
  <si>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</si>
  <si>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</si>
  <si>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</si>
  <si>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</si>
  <si>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</si>
  <si>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</si>
  <si>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</si>
  <si>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</si>
  <si>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</si>
  <si>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</si>
  <si>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</si>
  <si>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</si>
  <si>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</si>
  <si>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</si>
  <si>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</si>
  <si>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</si>
  <si>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</si>
  <si>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</si>
  <si>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</si>
  <si>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</si>
  <si>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</si>
  <si>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</si>
  <si>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</si>
  <si>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</si>
  <si>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</si>
  <si>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</si>
  <si>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</si>
  <si>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</si>
  <si>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</si>
  <si>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</si>
  <si>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</si>
  <si>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</si>
  <si>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</si>
  <si>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</si>
  <si>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</si>
  <si>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</si>
  <si>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</si>
  <si>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</si>
  <si>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</si>
  <si>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</si>
  <si>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</si>
  <si>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</si>
  <si>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</si>
  <si>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</si>
  <si>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</si>
  <si>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</si>
  <si>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</si>
  <si>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</si>
  <si>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</si>
  <si>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</si>
  <si>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</si>
  <si>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</si>
  <si>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</si>
  <si>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</si>
  <si>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</si>
  <si>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</si>
  <si>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</si>
  <si>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</si>
  <si>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</si>
  <si>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</si>
  <si>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</si>
  <si>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</si>
  <si>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</si>
  <si>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</si>
  <si>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</si>
  <si>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</si>
  <si>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</si>
  <si>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</si>
  <si>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</si>
  <si>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</si>
  <si>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</si>
  <si>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</si>
  <si>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</si>
  <si>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</si>
  <si>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</si>
  <si>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</si>
  <si>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</si>
  <si>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</si>
  <si>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</si>
  <si>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</si>
  <si>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</si>
  <si>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</si>
  <si>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</si>
  <si>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</si>
  <si>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</si>
  <si>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</si>
  <si>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</si>
  <si>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</si>
  <si>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</si>
  <si>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</si>
  <si>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</si>
  <si>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</si>
  <si>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</si>
  <si>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</si>
  <si>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</si>
  <si>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</si>
  <si>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</si>
  <si>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</si>
  <si>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</si>
  <si>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</si>
  <si>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</si>
  <si>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</si>
  <si>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</si>
  <si>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</si>
  <si>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</si>
  <si>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</si>
  <si>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</si>
  <si>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</si>
  <si>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</si>
  <si>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</si>
  <si>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</si>
  <si>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</si>
  <si>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</si>
  <si>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</si>
  <si>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</si>
  <si>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</si>
  <si>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</si>
  <si>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</si>
  <si>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</si>
  <si>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</si>
  <si>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</si>
  <si>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</si>
  <si>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</si>
  <si>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</si>
  <si>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</si>
  <si>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</si>
  <si>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</si>
  <si>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</si>
  <si>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</si>
  <si>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</si>
  <si>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</si>
  <si>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</si>
  <si>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</si>
  <si>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</si>
  <si>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</si>
  <si>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</si>
  <si>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</si>
  <si>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</si>
  <si>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</si>
  <si>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</si>
  <si>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</si>
  <si>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</si>
  <si>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</si>
  <si>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</si>
  <si>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</si>
  <si>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</si>
  <si>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</si>
  <si>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</si>
  <si>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</si>
  <si>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</si>
  <si>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</si>
  <si>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</si>
  <si>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</si>
  <si>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</si>
  <si>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</si>
  <si>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</si>
  <si>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</si>
  <si>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</si>
  <si>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</si>
  <si>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</si>
  <si>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</si>
  <si>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</si>
  <si>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</si>
  <si>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</si>
  <si>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</si>
  <si>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</si>
  <si>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</si>
  <si>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</si>
  <si>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</si>
  <si>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</si>
  <si>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</si>
  <si>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</si>
  <si>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</si>
  <si>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</si>
  <si>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</si>
  <si>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</si>
  <si>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</si>
  <si>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</si>
  <si>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</si>
  <si>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</si>
  <si>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</si>
  <si>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</si>
  <si>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</si>
  <si>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</si>
  <si>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</si>
  <si>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</si>
  <si>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</si>
  <si>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</si>
  <si>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</si>
  <si>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</si>
  <si>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</si>
  <si>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</si>
  <si>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</si>
  <si>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</si>
  <si>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</si>
  <si>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</si>
  <si>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</si>
  <si>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</si>
  <si>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</si>
  <si>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</si>
  <si>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</si>
  <si>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</si>
  <si>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</si>
  <si>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</si>
  <si>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</si>
  <si>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</si>
  <si>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</si>
  <si>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</si>
  <si>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</si>
  <si>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</si>
  <si>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</si>
  <si>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</si>
  <si>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</si>
  <si>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</si>
  <si>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</si>
  <si>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</si>
  <si>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</si>
  <si>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</si>
  <si>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</si>
  <si>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</si>
  <si>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</si>
  <si>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</si>
  <si>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</si>
  <si>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</si>
  <si>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</si>
  <si>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</si>
  <si>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</si>
  <si>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</si>
  <si>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</si>
  <si>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</si>
  <si>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</si>
  <si>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</si>
  <si>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</si>
  <si>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</si>
  <si>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</si>
  <si>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</si>
  <si>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</si>
  <si>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</si>
  <si>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</si>
  <si>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</si>
  <si>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</si>
  <si>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</si>
  <si>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</si>
  <si>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</si>
  <si>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</si>
  <si>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</si>
  <si>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</si>
  <si>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</si>
  <si>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</si>
  <si>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</si>
  <si>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</si>
  <si>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</si>
  <si>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</si>
  <si>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</si>
  <si>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</si>
  <si>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</si>
  <si>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</si>
  <si>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</si>
  <si>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</si>
  <si>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</si>
  <si>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</si>
  <si>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</si>
  <si>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</si>
  <si>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</si>
  <si>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</si>
  <si>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</si>
  <si>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</si>
  <si>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</si>
  <si>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</si>
  <si>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</si>
  <si>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</si>
  <si>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</si>
  <si>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</si>
  <si>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</si>
  <si>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</si>
  <si>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</si>
  <si>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</si>
  <si>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</si>
  <si>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</si>
  <si>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</si>
  <si>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</si>
  <si>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</si>
  <si>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</si>
  <si>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</si>
  <si>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</si>
  <si>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</si>
  <si>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</si>
  <si>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</si>
  <si>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</si>
  <si>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</si>
  <si>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</si>
  <si>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</si>
  <si>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</si>
  <si>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</si>
  <si>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</si>
  <si>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</si>
  <si>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</si>
  <si>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</si>
  <si>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</si>
  <si>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</si>
  <si>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</si>
  <si>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</si>
  <si>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</si>
  <si>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</si>
  <si>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</si>
  <si>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</si>
  <si>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</si>
  <si>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</si>
  <si>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</si>
  <si>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</si>
  <si>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</si>
  <si>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</si>
  <si>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</si>
  <si>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</si>
  <si>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</si>
  <si>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</si>
  <si>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</si>
  <si>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</si>
  <si>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</si>
  <si>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</si>
  <si>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</si>
  <si>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</si>
  <si>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</si>
  <si>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</si>
  <si>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</si>
  <si>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</si>
  <si>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</si>
  <si>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</si>
  <si>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</si>
  <si>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</si>
  <si>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</si>
  <si>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</si>
  <si>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</si>
  <si>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</si>
  <si>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</si>
  <si>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</si>
  <si>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</si>
  <si>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</si>
  <si>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</si>
  <si>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</si>
  <si>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</si>
  <si>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</si>
  <si>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</si>
  <si>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</si>
  <si>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</si>
  <si>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</si>
  <si>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</si>
  <si>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</si>
  <si>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</si>
  <si>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</si>
  <si>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</si>
  <si>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</si>
  <si>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</si>
  <si>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</si>
  <si>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</si>
  <si>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</si>
  <si>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</si>
  <si>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</si>
  <si>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</si>
  <si>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</si>
  <si>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</si>
  <si>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</si>
  <si>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</si>
  <si>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</si>
  <si>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</si>
  <si>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</si>
  <si>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</si>
  <si>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</si>
  <si>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</si>
  <si>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</si>
  <si>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</si>
  <si>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</si>
  <si>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</si>
  <si>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</si>
  <si>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</si>
  <si>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</si>
  <si>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</si>
  <si>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</si>
  <si>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</si>
  <si>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</si>
  <si>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</si>
  <si>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</si>
  <si>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</si>
  <si>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</si>
  <si>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</si>
  <si>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</si>
  <si>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</si>
  <si>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</si>
  <si>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</si>
  <si>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</si>
  <si>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</si>
  <si>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</si>
  <si>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</si>
  <si>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</si>
  <si>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</si>
  <si>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</si>
  <si>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</si>
  <si>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</si>
  <si>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</si>
  <si>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</si>
  <si>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</si>
  <si>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</si>
  <si>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</si>
  <si>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</si>
  <si>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</si>
  <si>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</si>
  <si>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</si>
  <si>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</si>
  <si>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</si>
  <si>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</si>
  <si>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</si>
  <si>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</si>
  <si>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</si>
  <si>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</si>
  <si>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</si>
  <si>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</si>
  <si>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</si>
  <si>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</si>
  <si>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</si>
  <si>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</si>
  <si>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</si>
  <si>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</si>
  <si>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</si>
  <si>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</si>
  <si>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</si>
  <si>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</si>
  <si>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</si>
  <si>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</si>
  <si>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</si>
  <si>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</si>
  <si>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</si>
  <si>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</si>
  <si>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</si>
  <si>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</si>
  <si>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</si>
  <si>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</si>
  <si>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</si>
  <si>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</si>
  <si>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</si>
  <si>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</si>
  <si>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</si>
  <si>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</si>
  <si>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</si>
  <si>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</si>
  <si>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</si>
  <si>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</si>
  <si>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</si>
  <si>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</si>
  <si>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</si>
  <si>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</si>
  <si>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</si>
  <si>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</si>
  <si>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</si>
  <si>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</si>
  <si>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</si>
  <si>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</si>
  <si>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</si>
  <si>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</si>
  <si>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</si>
  <si>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</si>
  <si>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</si>
  <si>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</si>
  <si>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</si>
  <si>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</si>
  <si>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</si>
  <si>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</si>
  <si>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</si>
  <si>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</si>
  <si>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</si>
  <si>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</si>
  <si>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</si>
  <si>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</si>
  <si>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</si>
  <si>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</si>
  <si>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</si>
  <si>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</si>
  <si>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</si>
  <si>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</si>
  <si>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</si>
  <si>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</si>
  <si>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</si>
  <si>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</si>
  <si>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</si>
  <si>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</si>
  <si>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</si>
  <si>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</si>
  <si>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</si>
  <si>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</si>
  <si>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</si>
  <si>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</si>
  <si>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</si>
  <si>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</si>
  <si>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</si>
  <si>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</si>
  <si>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</si>
  <si>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</si>
  <si>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</si>
  <si>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</si>
  <si>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</si>
  <si>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</si>
  <si>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</si>
  <si>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</si>
  <si>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</si>
  <si>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</si>
  <si>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</si>
  <si>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</si>
  <si>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</si>
  <si>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</si>
  <si>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</si>
  <si>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</si>
  <si>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</si>
  <si>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</si>
  <si>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</si>
  <si>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</si>
  <si>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</si>
  <si>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</si>
  <si>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</si>
  <si>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</si>
  <si>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</si>
  <si>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</si>
  <si>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</si>
  <si>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</si>
  <si>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</si>
  <si>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</si>
  <si>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</si>
  <si>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</si>
  <si>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</si>
  <si>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</si>
  <si>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</si>
  <si>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</si>
  <si>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</si>
  <si>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</si>
  <si>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</si>
  <si>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</si>
  <si>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</si>
  <si>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</si>
  <si>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</si>
  <si>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</si>
  <si>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</si>
  <si>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</si>
  <si>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</si>
  <si>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</si>
  <si>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</si>
  <si>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</si>
  <si>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</si>
  <si>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</si>
  <si>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</si>
  <si>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</si>
  <si>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</si>
  <si>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</si>
  <si>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</si>
  <si>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</si>
  <si>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</si>
  <si>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</si>
  <si>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</si>
  <si>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</si>
  <si>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</si>
  <si>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</si>
  <si>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</si>
  <si>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</si>
  <si>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</si>
  <si>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</si>
  <si>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</si>
  <si>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</si>
  <si>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</si>
  <si>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</si>
  <si>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</si>
  <si>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</si>
  <si>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</si>
  <si>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</si>
  <si>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</si>
  <si>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</si>
  <si>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</si>
  <si>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</si>
  <si>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</si>
  <si>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</si>
  <si>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</si>
  <si>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</si>
  <si>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</si>
  <si>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</si>
  <si>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</si>
  <si>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</si>
  <si>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</si>
  <si>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</si>
  <si>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</si>
  <si>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</si>
  <si>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</si>
  <si>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</si>
  <si>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</si>
  <si>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</si>
  <si>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</si>
  <si>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</si>
  <si>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</si>
  <si>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</si>
  <si>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</si>
  <si>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</si>
  <si>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</si>
  <si>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</si>
  <si>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</si>
  <si>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</si>
  <si>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</si>
  <si>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</si>
  <si>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</si>
  <si>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</si>
  <si>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</si>
  <si>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</si>
  <si>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</si>
  <si>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</si>
  <si>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</si>
  <si>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</si>
  <si>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</si>
  <si>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</si>
  <si>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</si>
  <si>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</si>
  <si>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</si>
  <si>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</si>
  <si>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</si>
  <si>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</si>
  <si>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</si>
  <si>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</si>
  <si>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</si>
  <si>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</si>
  <si>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</si>
  <si>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</si>
  <si>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</si>
  <si>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</si>
  <si>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</si>
  <si>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</si>
  <si>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</si>
  <si>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</si>
  <si>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</si>
  <si>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</si>
  <si>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</si>
  <si>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</si>
  <si>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</si>
  <si>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</si>
  <si>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</si>
  <si>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</si>
  <si>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</si>
  <si>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</si>
  <si>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</si>
  <si>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</si>
  <si>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</si>
  <si>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</si>
  <si>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</si>
  <si>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</si>
  <si>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</si>
  <si>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</si>
  <si>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</si>
  <si>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</si>
  <si>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</si>
  <si>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</si>
  <si>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</si>
  <si>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</si>
  <si>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</si>
  <si>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</si>
  <si>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</si>
  <si>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</si>
  <si>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</si>
  <si>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</si>
  <si>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</si>
  <si>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</si>
  <si>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</si>
  <si>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</si>
  <si>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</si>
  <si>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</si>
  <si>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</si>
  <si>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</si>
  <si>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</si>
  <si>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</si>
  <si>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</si>
  <si>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</si>
  <si>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</si>
  <si>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</si>
  <si>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</si>
  <si>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</si>
  <si>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</si>
  <si>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</si>
  <si>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</si>
  <si>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</si>
  <si>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</si>
  <si>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</si>
  <si>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</si>
  <si>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</si>
  <si>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</si>
  <si>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</si>
  <si>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</si>
  <si>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</si>
  <si>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</si>
  <si>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</si>
  <si>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</si>
  <si>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</si>
  <si>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</si>
  <si>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</si>
  <si>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</si>
  <si>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</si>
  <si>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</si>
  <si>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</si>
  <si>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</si>
  <si>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</si>
  <si>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</si>
  <si>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</si>
  <si>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</si>
  <si>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</si>
  <si>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</si>
  <si>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</si>
  <si>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</si>
  <si>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</si>
  <si>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</si>
  <si>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</si>
  <si>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</si>
  <si>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</si>
  <si>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</si>
  <si>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</si>
  <si>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</si>
  <si>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</si>
  <si>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</si>
  <si>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</si>
  <si>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</si>
  <si>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</si>
  <si>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</si>
  <si>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</si>
  <si>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</si>
  <si>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</si>
  <si>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</si>
  <si>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</si>
  <si>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</si>
  <si>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</si>
  <si>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</si>
  <si>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</si>
  <si>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</si>
  <si>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</si>
  <si>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</si>
  <si>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</si>
  <si>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</si>
  <si>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</si>
  <si>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</si>
  <si>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</si>
  <si>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</si>
  <si>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</si>
  <si>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</si>
  <si>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</si>
  <si>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</si>
  <si>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</si>
  <si>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</si>
  <si>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</si>
  <si>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</si>
  <si>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</si>
  <si>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</si>
  <si>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</si>
  <si>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</si>
  <si>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</si>
  <si>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</si>
  <si>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</si>
  <si>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</si>
  <si>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</si>
  <si>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</si>
  <si>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</si>
  <si>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</si>
  <si>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</si>
  <si>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</si>
  <si>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</si>
  <si>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</si>
  <si>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</si>
  <si>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</si>
  <si>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</si>
  <si>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</si>
  <si>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</si>
  <si>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</si>
  <si>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</si>
  <si>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</si>
  <si>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</si>
  <si>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</si>
  <si>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</si>
  <si>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</si>
  <si>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</si>
  <si>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</si>
  <si>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</si>
  <si>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</si>
  <si>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</si>
  <si>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</si>
  <si>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</si>
  <si>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</si>
  <si>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</si>
  <si>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</si>
  <si>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</si>
  <si>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</si>
  <si>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</si>
  <si>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</si>
  <si>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</si>
  <si>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</si>
  <si>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</si>
  <si>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</si>
  <si>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</si>
  <si>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</si>
  <si>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</si>
  <si>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</si>
  <si>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</si>
  <si>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</si>
  <si>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</si>
  <si>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</si>
  <si>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</si>
  <si>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</si>
  <si>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</si>
  <si>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</si>
  <si>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</si>
  <si>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</si>
  <si>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</si>
  <si>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</si>
  <si>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</si>
  <si>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</si>
  <si>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</si>
  <si>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</si>
  <si>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</si>
  <si>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</si>
  <si>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</si>
  <si>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</si>
  <si>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</si>
  <si>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</si>
  <si>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</si>
  <si>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</si>
  <si>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</si>
  <si>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</si>
  <si>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</si>
  <si>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</si>
  <si>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</si>
  <si>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</si>
  <si>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</si>
  <si>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</si>
  <si>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</si>
  <si>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</si>
  <si>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</si>
  <si>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</si>
  <si>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</si>
  <si>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</si>
  <si>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</si>
  <si>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</si>
  <si>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</si>
  <si>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</si>
  <si>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</si>
  <si>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</si>
  <si>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</si>
  <si>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</si>
  <si>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</si>
  <si>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</si>
  <si>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</si>
  <si>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</si>
  <si>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</si>
  <si>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</si>
  <si>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</si>
  <si>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</si>
  <si>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</si>
  <si>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</si>
  <si>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</si>
  <si>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</si>
  <si>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</si>
  <si>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</si>
  <si>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</si>
  <si>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</si>
  <si>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</si>
  <si>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</si>
  <si>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</si>
  <si>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</si>
  <si>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</si>
  <si>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</si>
  <si>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</si>
  <si>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</si>
  <si>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</si>
  <si>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</si>
  <si>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</si>
  <si>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</si>
  <si>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</si>
  <si>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</si>
  <si>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</si>
  <si>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</si>
  <si>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</si>
  <si>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</si>
  <si>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</si>
  <si>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</si>
  <si>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</si>
  <si>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</si>
  <si>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</si>
  <si>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</si>
  <si>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</si>
  <si>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</si>
  <si>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</si>
  <si>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</si>
  <si>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</si>
  <si>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</si>
  <si>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</si>
  <si>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</si>
  <si>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</si>
  <si>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</si>
  <si>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</si>
  <si>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</si>
  <si>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</si>
  <si>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</si>
  <si>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</si>
  <si>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</si>
  <si>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</si>
  <si>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</si>
  <si>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</si>
  <si>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</si>
  <si>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</si>
  <si>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</si>
  <si>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</si>
  <si>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</si>
  <si>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</si>
  <si>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</si>
  <si>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</si>
  <si>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</si>
  <si>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</si>
  <si>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</si>
  <si>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</si>
  <si>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</si>
  <si>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</si>
  <si>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</si>
  <si>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</si>
  <si>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</si>
  <si>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</si>
  <si>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</si>
  <si>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</si>
  <si>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</si>
  <si>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</si>
  <si>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</si>
  <si>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</si>
  <si>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</si>
  <si>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</si>
  <si>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</si>
  <si>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</si>
  <si>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</si>
  <si>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</si>
  <si>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</si>
  <si>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</si>
  <si>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</si>
  <si>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</si>
  <si>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</si>
  <si>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</si>
  <si>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</si>
  <si>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</si>
  <si>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</si>
  <si>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</si>
  <si>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</si>
  <si>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</si>
  <si>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</si>
  <si>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</si>
  <si>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</si>
  <si>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</si>
  <si>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</si>
  <si>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</si>
  <si>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</si>
  <si>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</si>
  <si>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</si>
  <si>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</si>
  <si>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</si>
  <si>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</si>
  <si>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</si>
  <si>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</si>
  <si>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</si>
  <si>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</si>
  <si>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</si>
  <si>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</si>
  <si>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</si>
  <si>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</si>
  <si>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</si>
  <si>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</si>
  <si>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</si>
  <si>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</si>
  <si>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</si>
  <si>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</si>
  <si>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</si>
  <si>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</si>
  <si>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</si>
  <si>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</si>
  <si>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</si>
  <si>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</si>
  <si>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</si>
  <si>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</si>
  <si>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</si>
  <si>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</si>
  <si>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</si>
  <si>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</si>
  <si>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</si>
  <si>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</si>
  <si>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</si>
  <si>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</si>
  <si>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</si>
  <si>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</si>
  <si>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</si>
  <si>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</si>
  <si>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</si>
  <si>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</si>
  <si>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</si>
  <si>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</si>
  <si>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</si>
  <si>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</si>
  <si>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</si>
  <si>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</si>
  <si>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</si>
  <si>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</si>
  <si>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</si>
  <si>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</si>
  <si>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</si>
  <si>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</si>
  <si>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</si>
  <si>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</si>
  <si>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</si>
  <si>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</si>
  <si>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</si>
  <si>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</si>
  <si>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</si>
  <si>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</si>
  <si>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</si>
  <si>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</si>
  <si>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</si>
  <si>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</si>
  <si>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</si>
  <si>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</si>
  <si>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</si>
  <si>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</si>
  <si>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</si>
  <si>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</si>
  <si>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</si>
  <si>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</si>
  <si>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</si>
  <si>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</si>
  <si>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</si>
  <si>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</si>
  <si>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</si>
  <si>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</si>
  <si>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</si>
  <si>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</si>
  <si>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</si>
  <si>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</si>
  <si>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</si>
  <si>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</si>
  <si>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</si>
  <si>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</si>
  <si>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</si>
  <si>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</si>
  <si>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</si>
  <si>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</si>
  <si>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</si>
  <si>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</si>
  <si>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</si>
  <si>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</si>
  <si>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</si>
  <si>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</si>
  <si>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</si>
  <si>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</si>
  <si>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</si>
  <si>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</si>
  <si>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</si>
  <si>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</si>
  <si>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</si>
  <si>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</si>
  <si>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</si>
  <si>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</si>
  <si>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</si>
  <si>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</si>
  <si>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</si>
  <si>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</si>
  <si>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</si>
  <si>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</si>
  <si>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</si>
  <si>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</si>
  <si>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</si>
  <si>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</si>
  <si>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</si>
  <si>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</si>
  <si>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</si>
  <si>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</si>
  <si>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</si>
  <si>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</si>
  <si>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</si>
  <si>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</si>
  <si>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</si>
  <si>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</si>
  <si>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</si>
  <si>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</si>
  <si>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</si>
  <si>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</si>
  <si>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</si>
  <si>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</si>
  <si>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</si>
  <si>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</si>
  <si>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</si>
  <si>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</si>
  <si>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</si>
  <si>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</si>
  <si>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</si>
  <si>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</si>
  <si>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</si>
  <si>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</si>
  <si>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</si>
  <si>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</si>
  <si>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</si>
  <si>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</si>
  <si>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</si>
  <si>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</si>
  <si>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</si>
  <si>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</si>
  <si>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</si>
  <si>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</si>
  <si>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</si>
  <si>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</si>
  <si>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</si>
  <si>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</si>
  <si>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</si>
  <si>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</si>
  <si>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</si>
  <si>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</si>
  <si>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</si>
  <si>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</si>
  <si>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</si>
  <si>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</si>
  <si>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</si>
  <si>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</si>
  <si>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</si>
  <si>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</si>
  <si>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</si>
  <si>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</si>
  <si>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</si>
  <si>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</si>
  <si>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</si>
  <si>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</si>
  <si>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</si>
  <si>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</si>
  <si>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</si>
  <si>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</si>
  <si>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</si>
  <si>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</si>
  <si>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</si>
  <si>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</si>
  <si>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</si>
  <si>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</si>
  <si>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</si>
  <si>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</si>
  <si>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</si>
  <si>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</si>
  <si>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</si>
  <si>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</si>
  <si>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</si>
  <si>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</si>
  <si>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</si>
  <si>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</si>
  <si>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</si>
  <si>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</si>
  <si>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</si>
  <si>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</si>
  <si>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</si>
  <si>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</si>
  <si>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</si>
  <si>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</si>
  <si>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</si>
  <si>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</si>
  <si>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</si>
  <si>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</si>
  <si>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</si>
  <si>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</si>
  <si>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</si>
  <si>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</si>
  <si>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</si>
  <si>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</si>
  <si>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</si>
  <si>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</si>
  <si>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</si>
  <si>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</si>
  <si>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</si>
  <si>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</si>
  <si>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</si>
  <si>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</si>
  <si>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</si>
  <si>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</si>
  <si>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</si>
  <si>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</si>
  <si>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</si>
  <si>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</si>
  <si>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</si>
  <si>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</si>
  <si>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</si>
  <si>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</si>
  <si>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</si>
  <si>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</si>
  <si>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</si>
  <si>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</si>
  <si>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</si>
  <si>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</si>
  <si>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</si>
  <si>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</si>
  <si>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</si>
  <si>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</si>
  <si>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</si>
  <si>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</si>
  <si>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</si>
  <si>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</si>
  <si>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</si>
  <si>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</si>
  <si>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</si>
  <si>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</si>
  <si>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</si>
  <si>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</si>
  <si>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</si>
  <si>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</si>
  <si>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</si>
  <si>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</si>
  <si>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</si>
  <si>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</si>
  <si>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</si>
  <si>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</si>
  <si>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</si>
  <si>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</si>
  <si>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</si>
  <si>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</si>
  <si>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</si>
  <si>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</si>
  <si>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</si>
  <si>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</si>
  <si>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</si>
  <si>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</si>
  <si>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</si>
  <si>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</si>
  <si>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</si>
  <si>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</si>
  <si>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</si>
  <si>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</si>
  <si>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</si>
  <si>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</si>
  <si>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</si>
  <si>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</si>
  <si>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</si>
  <si>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</si>
  <si>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</si>
  <si>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</si>
  <si>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</si>
  <si>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</si>
  <si>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</si>
  <si>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</si>
  <si>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</si>
  <si>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</si>
  <si>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</si>
  <si>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</si>
  <si>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</si>
  <si>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</si>
  <si>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</si>
  <si>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</si>
  <si>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</si>
  <si>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</si>
  <si>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</si>
  <si>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</si>
  <si>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</si>
  <si>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</si>
  <si>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</si>
  <si>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</si>
  <si>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</si>
  <si>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</si>
  <si>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</si>
  <si>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</si>
  <si>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</si>
  <si>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</si>
  <si>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</si>
  <si>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</si>
  <si>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</si>
  <si>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</si>
  <si>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</si>
  <si>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</si>
  <si>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</si>
  <si>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</si>
  <si>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</si>
  <si>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</si>
  <si>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</si>
  <si>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</si>
  <si>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</si>
  <si>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</si>
  <si>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</si>
  <si>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</si>
  <si>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</si>
  <si>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</si>
  <si>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</si>
  <si>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</si>
  <si>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</si>
  <si>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</si>
  <si>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</si>
  <si>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</si>
  <si>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</si>
  <si>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</si>
  <si>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</si>
  <si>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</si>
  <si>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</si>
  <si>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</si>
  <si>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</si>
  <si>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</si>
  <si>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</si>
  <si>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</si>
  <si>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</si>
  <si>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</si>
  <si>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</si>
  <si>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</si>
  <si>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</si>
  <si>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</si>
  <si>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</si>
  <si>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</si>
  <si>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</si>
  <si>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</si>
  <si>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</si>
  <si>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</si>
  <si>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</si>
  <si>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</si>
  <si>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</si>
  <si>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</si>
  <si>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</si>
  <si>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</si>
  <si>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</si>
  <si>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</si>
  <si>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</si>
  <si>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</si>
  <si>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</si>
  <si>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</si>
  <si>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</si>
  <si>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</si>
  <si>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</si>
  <si>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</si>
  <si>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</si>
  <si>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</si>
  <si>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</si>
  <si>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</si>
  <si>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</si>
  <si>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</si>
  <si>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</si>
  <si>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</si>
  <si>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</si>
  <si>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</si>
  <si>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</si>
  <si>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</si>
  <si>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</si>
  <si>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</si>
  <si>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</si>
  <si>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</si>
  <si>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</si>
  <si>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</si>
  <si>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</si>
  <si>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</si>
  <si>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</si>
  <si>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</si>
  <si>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</si>
  <si>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</si>
  <si>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</si>
  <si>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</si>
  <si>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</si>
  <si>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</si>
  <si>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</si>
  <si>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</si>
  <si>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</si>
  <si>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</si>
  <si>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</si>
  <si>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</si>
  <si>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</si>
  <si>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</si>
  <si>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</si>
  <si>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</si>
  <si>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</si>
  <si>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</si>
  <si>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</si>
  <si>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</si>
  <si>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</si>
  <si>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</si>
  <si>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</si>
  <si>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</si>
  <si>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</si>
  <si>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</si>
  <si>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</si>
  <si>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</si>
  <si>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</si>
  <si>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</si>
  <si>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</si>
  <si>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</si>
  <si>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</si>
  <si>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</si>
  <si>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</si>
  <si>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</si>
  <si>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</si>
  <si>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</si>
  <si>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</si>
  <si>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</si>
  <si>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</si>
  <si>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</si>
  <si>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</si>
  <si>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</si>
  <si>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</si>
  <si>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</si>
  <si>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</si>
  <si>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</si>
  <si>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</si>
  <si>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</si>
  <si>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</si>
  <si>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</si>
  <si>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</si>
  <si>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</si>
  <si>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</si>
  <si>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</si>
  <si>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</si>
  <si>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</si>
  <si>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</si>
  <si>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</si>
  <si>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</si>
  <si>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</si>
  <si>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</si>
  <si>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</si>
  <si>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</si>
  <si>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</si>
  <si>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</si>
  <si>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</si>
  <si>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</si>
  <si>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</si>
  <si>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</si>
  <si>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</si>
  <si>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</si>
  <si>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</si>
  <si>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</si>
  <si>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</si>
  <si>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</si>
  <si>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</si>
  <si>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</si>
  <si>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</si>
  <si>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</si>
  <si>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</si>
  <si>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</si>
  <si>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</si>
  <si>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</si>
  <si>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</si>
  <si>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</si>
  <si>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</si>
  <si>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</si>
  <si>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</si>
  <si>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</si>
  <si>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</si>
  <si>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</si>
  <si>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</si>
  <si>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</si>
  <si>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</si>
  <si>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</si>
  <si>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</si>
  <si>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</si>
  <si>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</si>
  <si>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</si>
  <si>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</si>
  <si>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</si>
  <si>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</si>
  <si>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</si>
  <si>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</si>
  <si>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</si>
  <si>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</si>
  <si>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</si>
  <si>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</si>
  <si>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</si>
  <si>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</si>
  <si>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</si>
  <si>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</si>
  <si>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</si>
  <si>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</si>
  <si>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</si>
  <si>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</si>
  <si>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</si>
  <si>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</si>
  <si>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</si>
  <si>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</si>
  <si>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</si>
  <si>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</si>
  <si>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</si>
  <si>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</si>
  <si>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</si>
  <si>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</si>
  <si>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</si>
  <si>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</si>
  <si>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</si>
  <si>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</si>
  <si>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</si>
  <si>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</si>
  <si>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</si>
  <si>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</si>
  <si>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</si>
  <si>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</si>
  <si>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</si>
  <si>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</si>
  <si>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</si>
  <si>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</si>
  <si>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</si>
  <si>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</si>
  <si>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</si>
  <si>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</si>
  <si>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</si>
  <si>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</si>
  <si>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</si>
  <si>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</si>
  <si>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</si>
  <si>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</si>
  <si>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</si>
  <si>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</si>
  <si>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</si>
  <si>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</si>
  <si>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</si>
  <si>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</si>
  <si>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</si>
  <si>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</si>
  <si>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</si>
  <si>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</si>
  <si>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</si>
  <si>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</si>
  <si>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</si>
  <si>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</si>
  <si>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</si>
  <si>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</si>
  <si>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</si>
  <si>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</si>
  <si>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</si>
  <si>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</si>
  <si>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</si>
  <si>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</si>
  <si>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</si>
  <si>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</si>
  <si>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</si>
  <si>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</si>
  <si>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</si>
  <si>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</si>
  <si>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</si>
  <si>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</si>
  <si>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</si>
  <si>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</si>
  <si>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</si>
  <si>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</si>
  <si>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</si>
  <si>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</si>
  <si>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</si>
  <si>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</si>
  <si>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</si>
  <si>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</si>
  <si>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</si>
  <si>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</si>
  <si>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</si>
  <si>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</si>
  <si>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</si>
  <si>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</si>
  <si>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</si>
  <si>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</si>
  <si>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</si>
  <si>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</si>
  <si>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</si>
  <si>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</si>
  <si>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</si>
  <si>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</si>
  <si>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</si>
  <si>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</si>
  <si>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</si>
  <si>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</si>
  <si>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</si>
  <si>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</si>
  <si>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</si>
  <si>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</si>
  <si>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</si>
  <si>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</si>
  <si>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</si>
  <si>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</si>
  <si>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</si>
  <si>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</si>
  <si>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</si>
  <si>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</si>
  <si>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</si>
  <si>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</si>
  <si>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</si>
  <si>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</si>
  <si>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</si>
  <si>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</si>
  <si>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</si>
  <si>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</si>
  <si>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</si>
  <si>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</si>
  <si>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</si>
  <si>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</si>
  <si>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</si>
  <si>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</si>
  <si>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</si>
  <si>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</si>
  <si>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</si>
  <si>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</si>
  <si>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</si>
  <si>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</si>
  <si>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</si>
  <si>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</si>
  <si>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</si>
  <si>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</si>
  <si>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</si>
  <si>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</si>
  <si>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</si>
  <si>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</si>
  <si>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</si>
  <si>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</si>
  <si>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</si>
  <si>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</si>
  <si>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</si>
  <si>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</si>
  <si>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</si>
  <si>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</si>
  <si>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</si>
  <si>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</si>
  <si>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</si>
  <si>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</si>
  <si>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</si>
  <si>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</si>
  <si>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</si>
  <si>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</si>
  <si>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</si>
  <si>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</si>
  <si>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</si>
  <si>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</si>
  <si>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</si>
  <si>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</si>
  <si>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</si>
  <si>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</si>
  <si>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</si>
  <si>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</si>
  <si>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</si>
  <si>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</si>
  <si>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</si>
  <si>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</si>
  <si>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</si>
  <si>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</si>
  <si>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</si>
  <si>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</si>
  <si>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</si>
  <si>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</si>
  <si>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</si>
  <si>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</si>
  <si>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</si>
  <si>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</si>
  <si>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</si>
  <si>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</si>
  <si>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</si>
  <si>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</si>
  <si>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</si>
  <si>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</si>
  <si>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</si>
  <si>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</si>
  <si>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</si>
  <si>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</si>
  <si>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</si>
  <si>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</si>
  <si>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</si>
  <si>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</si>
  <si>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</si>
  <si>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</si>
  <si>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</si>
  <si>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</si>
  <si>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</si>
  <si>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</si>
  <si>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</si>
  <si>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</si>
  <si>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</si>
  <si>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</si>
  <si>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</si>
  <si>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</si>
  <si>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</si>
  <si>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</si>
  <si>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</si>
  <si>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</si>
  <si>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</si>
  <si>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</si>
  <si>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</si>
  <si>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</si>
  <si>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</si>
  <si>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</si>
  <si>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</si>
  <si>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</si>
  <si>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</si>
  <si>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</si>
  <si>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</si>
  <si>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</si>
  <si>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</si>
  <si>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</si>
  <si>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</si>
  <si>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</si>
  <si>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</si>
  <si>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</si>
  <si>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</si>
  <si>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</si>
  <si>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</si>
  <si>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</si>
  <si>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</si>
  <si>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</si>
  <si>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</si>
  <si>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</si>
  <si>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</si>
  <si>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</si>
  <si>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</si>
  <si>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</si>
  <si>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</si>
  <si>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</si>
  <si>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</si>
  <si>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</si>
  <si>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</si>
  <si>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</si>
  <si>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</si>
  <si>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</si>
  <si>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</si>
  <si>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</si>
  <si>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</si>
  <si>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</si>
  <si>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</si>
  <si>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</si>
  <si>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</si>
  <si>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</si>
  <si>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</si>
  <si>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</si>
  <si>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</si>
  <si>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</si>
  <si>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</si>
  <si>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</si>
  <si>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</si>
  <si>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</si>
  <si>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</si>
  <si>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</si>
  <si>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</si>
  <si>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</si>
  <si>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</si>
  <si>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</si>
  <si>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</si>
  <si>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</si>
  <si>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</si>
  <si>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</si>
  <si>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</si>
  <si>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</si>
  <si>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</si>
  <si>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</si>
  <si>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</si>
  <si>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</si>
  <si>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</si>
  <si>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</si>
  <si>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</si>
  <si>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</si>
  <si>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</si>
  <si>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</si>
  <si>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</si>
  <si>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</si>
  <si>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</si>
  <si>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</si>
  <si>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</si>
  <si>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</si>
  <si>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</si>
  <si>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</si>
  <si>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</si>
  <si>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</si>
  <si>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</si>
  <si>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</si>
  <si>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</si>
  <si>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</si>
  <si>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</si>
  <si>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</si>
  <si>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</si>
  <si>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</si>
  <si>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</si>
  <si>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</si>
  <si>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</si>
  <si>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</si>
  <si>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</si>
  <si>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</si>
  <si>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</si>
  <si>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</si>
  <si>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</si>
  <si>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</si>
  <si>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</si>
  <si>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</si>
  <si>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</si>
  <si>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</si>
  <si>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</si>
  <si>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</si>
  <si>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</si>
  <si>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</si>
  <si>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</si>
  <si>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</si>
  <si>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</si>
  <si>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</si>
  <si>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</si>
  <si>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</si>
  <si>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</si>
  <si>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</si>
  <si>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</si>
  <si>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</si>
  <si>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</si>
  <si>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</si>
  <si>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</si>
  <si>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</si>
  <si>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</si>
  <si>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</si>
  <si>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</si>
  <si>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</si>
  <si>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</si>
  <si>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</si>
  <si>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</si>
  <si>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</si>
  <si>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</si>
  <si>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</si>
  <si>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</si>
  <si>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</si>
  <si>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</si>
  <si>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</si>
  <si>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</si>
  <si>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</si>
  <si>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</si>
  <si>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</si>
  <si>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</si>
  <si>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</si>
  <si>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</si>
  <si>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</si>
  <si>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</si>
  <si>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</si>
  <si>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</si>
  <si>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</si>
  <si>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</si>
  <si>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</si>
  <si>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</si>
  <si>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</si>
  <si>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</si>
  <si>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</si>
  <si>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</si>
  <si>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</si>
  <si>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</si>
  <si>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</si>
  <si>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</si>
  <si>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</si>
  <si>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</si>
  <si>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</si>
  <si>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</si>
  <si>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</si>
  <si>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</si>
  <si>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</si>
  <si>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</si>
  <si>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</si>
  <si>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</si>
  <si>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</si>
  <si>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</si>
  <si>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</si>
  <si>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</si>
  <si>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</si>
  <si>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</si>
  <si>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</si>
  <si>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</si>
  <si>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</si>
  <si>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</si>
  <si>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</si>
  <si>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</si>
  <si>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</si>
  <si>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</si>
  <si>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</si>
  <si>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</si>
  <si>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</si>
  <si>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</si>
  <si>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</si>
  <si>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</si>
  <si>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</si>
  <si>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</si>
  <si>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</si>
  <si>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</si>
  <si>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</si>
  <si>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</si>
  <si>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</si>
  <si>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</si>
  <si>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</si>
  <si>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</si>
  <si>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</si>
  <si>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</si>
  <si>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</si>
  <si>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</si>
  <si>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</si>
  <si>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</si>
  <si>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</si>
  <si>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</si>
  <si>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</si>
  <si>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</si>
  <si>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</si>
  <si>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</si>
  <si>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</si>
  <si>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</si>
  <si>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</si>
  <si>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</si>
  <si>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</si>
  <si>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</si>
  <si>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</si>
  <si>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</si>
  <si>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</si>
  <si>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</si>
  <si>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</si>
  <si>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</si>
  <si>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</si>
  <si>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</si>
  <si>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</si>
  <si>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</si>
  <si>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</si>
  <si>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</si>
  <si>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</si>
  <si>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</si>
  <si>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</si>
  <si>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</si>
  <si>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</si>
  <si>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</si>
  <si>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</si>
  <si>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</si>
  <si>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</si>
  <si>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</si>
  <si>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</si>
  <si>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</si>
  <si>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</si>
  <si>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</si>
  <si>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</si>
  <si>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</si>
  <si>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</si>
  <si>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</si>
  <si>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</si>
  <si>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</si>
  <si>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</si>
  <si>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</si>
  <si>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</si>
  <si>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</si>
  <si>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</si>
  <si>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</si>
  <si>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</si>
  <si>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</si>
  <si>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</si>
  <si>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</si>
  <si>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</si>
  <si>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</si>
  <si>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</si>
  <si>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</si>
  <si>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</si>
  <si>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</si>
  <si>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</si>
  <si>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</si>
  <si>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</si>
  <si>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</si>
  <si>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</si>
  <si>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</si>
  <si>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</si>
  <si>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</si>
  <si>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</si>
  <si>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</si>
  <si>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</si>
  <si>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</si>
  <si>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</si>
  <si>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</si>
  <si>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</si>
  <si>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</si>
  <si>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</si>
  <si>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</si>
  <si>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</si>
  <si>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</si>
  <si>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</si>
  <si>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</si>
  <si>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</si>
  <si>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</si>
  <si>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</si>
  <si>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</si>
  <si>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</si>
  <si>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</si>
  <si>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</si>
  <si>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</si>
  <si>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</si>
  <si>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</si>
  <si>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</si>
  <si>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</si>
  <si>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</si>
  <si>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</si>
  <si>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</si>
  <si>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</si>
  <si>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</si>
  <si>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</si>
  <si>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</si>
  <si>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</si>
  <si>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</si>
  <si>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</si>
  <si>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</si>
  <si>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</si>
  <si>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</si>
  <si>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</si>
  <si>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</si>
  <si>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</si>
  <si>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</si>
  <si>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</si>
  <si>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</si>
  <si>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</si>
  <si>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</si>
  <si>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</si>
  <si>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</si>
  <si>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</si>
  <si>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</si>
  <si>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</si>
  <si>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</si>
  <si>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</si>
  <si>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</si>
  <si>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</si>
  <si>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</si>
  <si>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</si>
  <si>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</si>
  <si>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</si>
  <si>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</si>
  <si>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</si>
  <si>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</si>
  <si>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</si>
  <si>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</si>
  <si>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</si>
  <si>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</si>
  <si>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</si>
  <si>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</si>
  <si>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</si>
  <si>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</si>
  <si>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</si>
  <si>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</si>
  <si>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</si>
  <si>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</si>
  <si>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</si>
  <si>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</si>
  <si>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</si>
  <si>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</si>
  <si>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</si>
  <si>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</si>
  <si>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</si>
  <si>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</si>
  <si>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</si>
  <si>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</si>
  <si>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</si>
  <si>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</si>
  <si>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</si>
  <si>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</si>
  <si>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</si>
  <si>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</si>
  <si>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</si>
  <si>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</si>
  <si>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</si>
  <si>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</si>
  <si>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</si>
  <si>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</si>
  <si>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</si>
  <si>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</si>
  <si>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</si>
  <si>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</si>
  <si>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</si>
  <si>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</si>
  <si>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</si>
  <si>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</si>
  <si>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</si>
  <si>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</si>
  <si>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</si>
  <si>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</si>
  <si>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</si>
  <si>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</si>
  <si>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</si>
  <si>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</si>
  <si>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</si>
  <si>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</si>
  <si>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</si>
  <si>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</si>
  <si>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</si>
  <si>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</si>
  <si>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</si>
  <si>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</si>
  <si>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</si>
  <si>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</si>
  <si>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</si>
  <si>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</si>
  <si>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</si>
  <si>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</si>
  <si>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</si>
  <si>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</si>
  <si>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</si>
  <si>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</si>
  <si>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</si>
  <si>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</si>
  <si>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</si>
  <si>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</si>
  <si>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</si>
  <si>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</si>
  <si>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</si>
  <si>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</si>
  <si>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</si>
  <si>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</si>
  <si>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</si>
  <si>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</si>
  <si>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</si>
  <si>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</si>
  <si>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</si>
  <si>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</si>
  <si>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</si>
  <si>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</si>
  <si>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</si>
  <si>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</si>
  <si>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</si>
  <si>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</si>
  <si>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</si>
  <si>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</si>
  <si>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</si>
  <si>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</si>
  <si>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</si>
  <si>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</si>
  <si>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</si>
  <si>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</si>
  <si>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</si>
  <si>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</si>
  <si>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</si>
  <si>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</si>
  <si>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</si>
  <si>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</si>
  <si>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</si>
  <si>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</si>
  <si>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</si>
  <si>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</si>
  <si>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</si>
  <si>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</si>
  <si>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</si>
  <si>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</si>
  <si>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</si>
  <si>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</si>
  <si>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</si>
  <si>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</si>
  <si>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</si>
  <si>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</si>
  <si>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</si>
  <si>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</si>
  <si>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</si>
  <si>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</si>
  <si>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</si>
  <si>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</si>
  <si>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</si>
  <si>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</si>
  <si>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</si>
  <si>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</si>
  <si>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</si>
  <si>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</si>
  <si>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</si>
  <si>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</si>
  <si>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</si>
  <si>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</si>
  <si>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</si>
  <si>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</si>
  <si>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</si>
  <si>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</si>
  <si>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</si>
  <si>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</si>
  <si>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</si>
  <si>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</si>
  <si>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</si>
  <si>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</si>
  <si>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</si>
  <si>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</si>
  <si>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</si>
  <si>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</si>
  <si>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</si>
  <si>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</si>
  <si>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</si>
  <si>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</si>
  <si>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</si>
  <si>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</si>
  <si>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</si>
  <si>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</si>
  <si>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</si>
  <si>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</si>
  <si>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</si>
  <si>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</si>
  <si>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</si>
  <si>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</si>
  <si>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</si>
  <si>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</si>
  <si>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</si>
  <si>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</si>
  <si>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</si>
  <si>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</si>
  <si>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</si>
  <si>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</si>
  <si>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</si>
  <si>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</si>
  <si>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</si>
  <si>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</si>
  <si>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</si>
  <si>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</si>
  <si>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</si>
  <si>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</si>
  <si>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</si>
  <si>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</si>
  <si>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</si>
  <si>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</si>
  <si>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</si>
  <si>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</si>
  <si>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</si>
  <si>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</si>
  <si>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</si>
  <si>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</si>
  <si>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</si>
  <si>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</si>
  <si>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</si>
  <si>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</si>
  <si>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</si>
  <si>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</si>
  <si>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</si>
  <si>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</si>
  <si>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</si>
  <si>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</si>
  <si>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</si>
  <si>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</si>
  <si>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</si>
  <si>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</si>
  <si>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</si>
  <si>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</si>
  <si>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</si>
  <si>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</si>
  <si>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</si>
  <si>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</si>
  <si>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</si>
  <si>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</si>
  <si>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</si>
  <si>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</si>
  <si>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</si>
  <si>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</si>
  <si>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</si>
  <si>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</si>
  <si>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</si>
  <si>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</si>
  <si>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</si>
  <si>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</si>
  <si>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</si>
  <si>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</si>
  <si>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</si>
  <si>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</si>
  <si>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</si>
  <si>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</si>
  <si>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</si>
  <si>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</si>
  <si>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</si>
  <si>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</si>
  <si>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</si>
  <si>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</si>
  <si>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</si>
  <si>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</si>
  <si>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</si>
  <si>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</si>
  <si>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</si>
  <si>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</si>
  <si>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</si>
  <si>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</si>
  <si>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</si>
  <si>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</si>
  <si>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</si>
  <si>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</si>
  <si>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</si>
  <si>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</si>
  <si>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</si>
  <si>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</si>
  <si>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</si>
  <si>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</si>
  <si>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</si>
  <si>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</si>
  <si>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</si>
  <si>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</si>
  <si>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</si>
  <si>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</si>
  <si>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</si>
  <si>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</si>
  <si>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</si>
  <si>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</si>
  <si>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</si>
  <si>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</si>
  <si>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</si>
  <si>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</si>
  <si>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</si>
  <si>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</si>
  <si>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</si>
  <si>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</si>
  <si>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</si>
  <si>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</si>
  <si>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</si>
  <si>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</si>
  <si>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</si>
  <si>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</si>
  <si>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</si>
  <si>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</si>
  <si>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</si>
  <si>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</si>
  <si>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</si>
  <si>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</si>
  <si>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</si>
  <si>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</si>
  <si>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</si>
  <si>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</si>
  <si>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</si>
  <si>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</si>
  <si>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</si>
  <si>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</si>
  <si>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</si>
  <si>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</si>
  <si>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</si>
  <si>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</si>
  <si>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</si>
  <si>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</si>
  <si>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</si>
  <si>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</si>
  <si>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</si>
  <si>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</si>
  <si>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</si>
  <si>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</si>
  <si>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</si>
  <si>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</si>
  <si>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</si>
  <si>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</si>
  <si>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</si>
  <si>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</si>
  <si>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</si>
  <si>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</si>
  <si>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</si>
  <si>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</si>
  <si>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</si>
  <si>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</si>
  <si>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</si>
  <si>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</si>
  <si>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</si>
  <si>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</si>
  <si>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</si>
  <si>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</si>
  <si>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</si>
  <si>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</si>
  <si>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</si>
  <si>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</si>
  <si>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</si>
  <si>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</si>
  <si>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</si>
  <si>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</si>
  <si>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</si>
  <si>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</si>
  <si>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</si>
  <si>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</si>
  <si>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</si>
  <si>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</si>
  <si>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</si>
  <si>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</si>
  <si>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</si>
  <si>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</si>
  <si>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</si>
  <si>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</si>
  <si>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</si>
  <si>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</si>
  <si>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</si>
  <si>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</si>
  <si>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</si>
  <si>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</si>
  <si>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</si>
  <si>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</si>
  <si>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</si>
  <si>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</si>
  <si>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</si>
  <si>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</si>
  <si>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</si>
  <si>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</si>
  <si>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</si>
  <si>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</si>
  <si>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</si>
  <si>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</si>
  <si>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</si>
  <si>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</si>
  <si>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</si>
  <si>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</si>
  <si>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</si>
  <si>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</si>
  <si>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</si>
  <si>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</si>
  <si>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</si>
  <si>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</si>
  <si>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</si>
  <si>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</si>
  <si>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</si>
  <si>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</si>
  <si>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</si>
  <si>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</si>
  <si>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</si>
  <si>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</si>
  <si>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</si>
  <si>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</si>
  <si>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</si>
  <si>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</si>
  <si>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</si>
  <si>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</si>
  <si>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</si>
  <si>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</si>
  <si>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</si>
  <si>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</si>
  <si>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</si>
  <si>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</si>
  <si>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</si>
  <si>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</si>
  <si>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</si>
  <si>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</si>
  <si>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</si>
  <si>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</si>
  <si>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</si>
  <si>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</si>
  <si>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</si>
  <si>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</si>
  <si>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</si>
  <si>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</si>
  <si>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</si>
  <si>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</si>
  <si>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</si>
  <si>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</si>
  <si>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</si>
  <si>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</si>
  <si>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</si>
  <si>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</si>
  <si>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</si>
  <si>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</si>
  <si>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</si>
  <si>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</si>
  <si>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</si>
  <si>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</si>
  <si>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</si>
  <si>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</si>
  <si>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</si>
  <si>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</si>
  <si>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</si>
  <si>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</si>
  <si>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</si>
  <si>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</si>
  <si>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</si>
  <si>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</si>
  <si>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</si>
  <si>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</si>
  <si>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</si>
  <si>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</si>
  <si>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</si>
  <si>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</si>
  <si>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</si>
  <si>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</si>
  <si>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</si>
  <si>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</si>
  <si>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</si>
  <si>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</si>
  <si>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</si>
  <si>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</si>
  <si>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</si>
  <si>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</si>
  <si>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</si>
  <si>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</si>
  <si>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</si>
  <si>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</si>
  <si>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</si>
  <si>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</si>
  <si>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</si>
  <si>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</si>
  <si>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</si>
  <si>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</si>
  <si>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</si>
  <si>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</si>
  <si>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</si>
  <si>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</si>
  <si>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</si>
  <si>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</si>
  <si>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</si>
  <si>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</si>
  <si>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</si>
  <si>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</si>
  <si>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</si>
  <si>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</si>
  <si>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</si>
  <si>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</si>
  <si>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</si>
  <si>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</si>
  <si>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</si>
  <si>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</si>
  <si>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</si>
  <si>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</si>
  <si>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</si>
  <si>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</si>
  <si>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</si>
  <si>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</si>
  <si>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</si>
  <si>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</si>
  <si>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</si>
  <si>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</si>
  <si>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</si>
  <si>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</si>
  <si>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</si>
  <si>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</si>
  <si>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</si>
  <si>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</si>
  <si>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</si>
  <si>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</si>
  <si>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</si>
  <si>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</si>
  <si>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</si>
  <si>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</si>
  <si>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</si>
  <si>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</si>
  <si>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</si>
  <si>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</si>
  <si>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</si>
  <si>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</si>
  <si>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</si>
  <si>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</si>
  <si>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</si>
  <si>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</si>
  <si>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</si>
  <si>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</si>
  <si>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</si>
  <si>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</si>
  <si>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</si>
  <si>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</si>
  <si>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</si>
  <si>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</si>
  <si>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</si>
  <si>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</si>
  <si>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</si>
  <si>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</si>
  <si>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</si>
  <si>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</si>
  <si>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</si>
  <si>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</si>
  <si>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</si>
  <si>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</si>
  <si>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</si>
  <si>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</si>
  <si>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</si>
  <si>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</si>
  <si>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</si>
  <si>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</si>
  <si>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</si>
  <si>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</si>
  <si>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</si>
  <si>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</si>
  <si>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</si>
  <si>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</si>
  <si>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</si>
  <si>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</si>
  <si>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</si>
  <si>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</si>
  <si>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</si>
  <si>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</si>
  <si>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</si>
  <si>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</si>
  <si>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</si>
  <si>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</si>
  <si>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</si>
  <si>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</si>
  <si>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</si>
  <si>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</si>
  <si>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</si>
  <si>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</si>
  <si>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</si>
  <si>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</si>
  <si>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</si>
  <si>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</si>
  <si>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</si>
  <si>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</si>
  <si>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</si>
  <si>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</si>
  <si>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</si>
  <si>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</si>
  <si>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</si>
  <si>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</si>
  <si>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</si>
  <si>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</si>
  <si>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</si>
  <si>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</si>
  <si>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</si>
  <si>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</si>
  <si>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</si>
  <si>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</si>
  <si>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</si>
  <si>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</si>
  <si>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</si>
  <si>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</si>
  <si>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</si>
  <si>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</si>
  <si>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</si>
  <si>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</si>
  <si>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</si>
  <si>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</si>
  <si>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</si>
  <si>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</si>
  <si>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</si>
  <si>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</si>
  <si>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</si>
  <si>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</si>
  <si>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</si>
  <si>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</si>
  <si>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</si>
  <si>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</si>
  <si>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</si>
  <si>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</si>
  <si>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</si>
  <si>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</si>
  <si>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</si>
  <si>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</si>
  <si>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</si>
  <si>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</si>
  <si>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</si>
  <si>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</si>
  <si>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</si>
  <si>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</si>
  <si>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</si>
  <si>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</si>
  <si>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</si>
  <si>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</si>
  <si>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</si>
  <si>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</si>
  <si>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</si>
  <si>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</si>
  <si>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</si>
  <si>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</si>
  <si>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</si>
  <si>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</si>
  <si>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</si>
  <si>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</si>
  <si>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</si>
  <si>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</si>
  <si>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</si>
  <si>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</si>
  <si>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</si>
  <si>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</si>
  <si>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</si>
  <si>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</si>
  <si>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</si>
  <si>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</si>
  <si>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</si>
  <si>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</si>
  <si>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</si>
  <si>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</si>
  <si>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</si>
  <si>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</si>
  <si>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</si>
  <si>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</si>
  <si>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</si>
  <si>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</si>
  <si>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</si>
  <si>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</si>
  <si>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</si>
  <si>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</si>
  <si>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</si>
  <si>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</si>
  <si>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</si>
  <si>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</si>
  <si>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</si>
  <si>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</si>
  <si>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</si>
  <si>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</si>
  <si>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</si>
  <si>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</si>
  <si>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</si>
  <si>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</si>
  <si>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</si>
  <si>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</si>
  <si>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</si>
  <si>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</si>
  <si>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</si>
  <si>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</si>
  <si>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</si>
  <si>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</si>
  <si>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</si>
  <si>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</si>
  <si>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</si>
  <si>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</si>
  <si>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</si>
  <si>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</si>
  <si>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</si>
  <si>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</si>
  <si>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</si>
  <si>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</si>
  <si>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</si>
  <si>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</si>
  <si>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</si>
  <si>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</si>
  <si>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</si>
  <si>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</si>
  <si>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</si>
  <si>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</si>
  <si>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</si>
  <si>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</si>
  <si>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</si>
  <si>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</si>
  <si>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</si>
  <si>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</si>
  <si>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</si>
  <si>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</si>
  <si>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</si>
  <si>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</si>
  <si>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</si>
  <si>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</si>
  <si>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</si>
  <si>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</si>
  <si>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</si>
  <si>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</si>
  <si>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</si>
  <si>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</si>
  <si>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</si>
  <si>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</si>
  <si>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</si>
  <si>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</si>
  <si>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</si>
  <si>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</si>
  <si>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</si>
  <si>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</si>
  <si>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</si>
  <si>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</si>
  <si>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</si>
  <si>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</si>
  <si>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</si>
  <si>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</si>
  <si>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</si>
  <si>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</si>
  <si>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</si>
  <si>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</si>
  <si>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</si>
  <si>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</si>
  <si>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</si>
  <si>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</si>
  <si>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</si>
  <si>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</si>
  <si>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</si>
  <si>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</si>
  <si>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</si>
  <si>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</si>
  <si>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</si>
  <si>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</si>
  <si>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</si>
  <si>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</si>
  <si>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</si>
  <si>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</si>
  <si>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</si>
  <si>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</si>
  <si>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</si>
  <si>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</si>
  <si>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</si>
  <si>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</si>
  <si>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</si>
  <si>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</si>
  <si>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</si>
  <si>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</si>
  <si>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</si>
  <si>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</si>
  <si>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</si>
  <si>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</si>
  <si>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</si>
  <si>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</si>
  <si>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</si>
  <si>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</si>
  <si>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</si>
  <si>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</si>
  <si>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</si>
  <si>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</si>
  <si>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</si>
  <si>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</si>
  <si>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</si>
  <si>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</si>
  <si>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</si>
  <si>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</si>
  <si>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</si>
  <si>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</si>
  <si>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</si>
  <si>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</si>
  <si>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</si>
  <si>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</si>
  <si>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</si>
  <si>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</si>
  <si>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</si>
  <si>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</si>
  <si>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</si>
  <si>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</si>
  <si>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</si>
  <si>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</si>
  <si>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</si>
  <si>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</si>
  <si>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</si>
  <si>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</si>
  <si>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</si>
  <si>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</si>
  <si>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</si>
  <si>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</si>
  <si>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</si>
  <si>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</si>
  <si>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</si>
  <si>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</si>
  <si>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</si>
  <si>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</si>
  <si>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</si>
  <si>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</si>
  <si>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</si>
  <si>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</si>
  <si>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</si>
  <si>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</si>
  <si>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</si>
  <si>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</si>
  <si>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</si>
  <si>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</si>
  <si>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</si>
  <si>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</si>
  <si>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</si>
  <si>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</si>
  <si>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</si>
  <si>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</si>
  <si>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</si>
  <si>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</si>
  <si>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</si>
  <si>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</si>
  <si>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</si>
  <si>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</si>
  <si>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</si>
  <si>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</si>
  <si>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</si>
  <si>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</si>
  <si>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</si>
  <si>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</si>
  <si>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</si>
  <si>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</si>
  <si>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</si>
  <si>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</si>
  <si>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</si>
  <si>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</si>
  <si>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</si>
  <si>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</si>
  <si>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</si>
  <si>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</si>
  <si>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</si>
  <si>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</si>
  <si>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</si>
  <si>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</si>
  <si>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</si>
  <si>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</si>
  <si>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</si>
  <si>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</si>
  <si>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</si>
  <si>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</si>
  <si>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</si>
  <si>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</si>
  <si>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</si>
  <si>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</si>
  <si>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</si>
  <si>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</si>
  <si>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</si>
  <si>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</si>
  <si>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</si>
  <si>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</si>
  <si>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</si>
  <si>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</si>
  <si>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</si>
  <si>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</si>
  <si>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</si>
  <si>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</si>
  <si>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</si>
  <si>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</si>
  <si>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</si>
  <si>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</si>
  <si>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</si>
  <si>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</si>
  <si>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</si>
  <si>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</si>
  <si>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</si>
  <si>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</si>
  <si>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</si>
  <si>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</si>
  <si>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</si>
  <si>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</si>
  <si>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</si>
  <si>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</si>
  <si>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</si>
  <si>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</si>
  <si>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</si>
  <si>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</si>
  <si>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</si>
  <si>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</si>
  <si>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</si>
  <si>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</si>
  <si>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</si>
  <si>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</si>
  <si>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</si>
  <si>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</si>
  <si>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</si>
  <si>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</si>
  <si>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</si>
  <si>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</si>
  <si>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</si>
  <si>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</si>
  <si>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</si>
  <si>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</si>
  <si>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</si>
  <si>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</si>
  <si>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</si>
  <si>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</si>
  <si>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</si>
  <si>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</si>
  <si>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</si>
  <si>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</si>
  <si>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</si>
  <si>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</si>
  <si>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</si>
  <si>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</si>
  <si>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</si>
  <si>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</si>
  <si>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</si>
  <si>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</si>
  <si>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</si>
  <si>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</si>
  <si>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</si>
  <si>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</si>
  <si>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</si>
  <si>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</si>
  <si>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</si>
  <si>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</si>
  <si>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</si>
  <si>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</si>
  <si>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</si>
  <si>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</si>
  <si>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</si>
  <si>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</si>
  <si>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</si>
  <si>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</si>
  <si>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</si>
  <si>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</si>
  <si>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</si>
  <si>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</si>
  <si>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</si>
  <si>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</si>
  <si>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</si>
  <si>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</si>
  <si>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</si>
  <si>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</si>
  <si>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</si>
  <si>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</si>
  <si>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</si>
  <si>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</si>
  <si>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</si>
  <si>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</si>
  <si>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</si>
  <si>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</si>
  <si>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</si>
  <si>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</si>
  <si>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</si>
  <si>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</si>
  <si>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</si>
  <si>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</si>
  <si>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</si>
  <si>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</si>
  <si>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</si>
  <si>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</si>
  <si>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</si>
  <si>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</si>
  <si>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</si>
  <si>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</si>
  <si>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</si>
  <si>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</si>
  <si>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</si>
  <si>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</si>
  <si>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</si>
  <si>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</si>
  <si>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</si>
  <si>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</si>
  <si>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</si>
  <si>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</si>
  <si>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</si>
  <si>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</si>
  <si>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</si>
  <si>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</si>
  <si>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</si>
  <si>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</si>
  <si>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</si>
  <si>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</si>
  <si>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</si>
  <si>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</si>
  <si>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</si>
  <si>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</si>
  <si>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</si>
  <si>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</si>
  <si>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</si>
  <si>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</si>
  <si>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</si>
  <si>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</si>
  <si>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</si>
  <si>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</si>
  <si>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</si>
  <si>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</si>
  <si>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</si>
  <si>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</si>
  <si>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</si>
  <si>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</si>
  <si>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</si>
  <si>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</si>
  <si>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</si>
  <si>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</si>
  <si>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</si>
  <si>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</si>
  <si>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</si>
  <si>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</si>
  <si>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</si>
  <si>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</si>
  <si>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</si>
  <si>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</si>
  <si>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</si>
  <si>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</si>
  <si>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</si>
  <si>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</si>
  <si>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</si>
  <si>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</si>
  <si>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</si>
  <si>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</si>
  <si>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</si>
  <si>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</si>
  <si>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</si>
  <si>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</si>
  <si>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</si>
  <si>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</si>
  <si>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</si>
  <si>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</si>
  <si>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</si>
  <si>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</si>
  <si>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</si>
  <si>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</si>
  <si>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</si>
  <si>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</si>
  <si>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</si>
  <si>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</si>
  <si>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</si>
  <si>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</si>
  <si>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</si>
  <si>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</si>
  <si>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</si>
  <si>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</si>
  <si>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</si>
  <si>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</si>
  <si>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</si>
  <si>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</si>
  <si>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</si>
  <si>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</si>
  <si>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</si>
  <si>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</si>
  <si>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</si>
  <si>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</si>
  <si>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</si>
  <si>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</si>
  <si>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</si>
  <si>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</si>
  <si>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</si>
  <si>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</si>
  <si>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</si>
  <si>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</si>
  <si>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</si>
  <si>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</si>
  <si>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</si>
  <si>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</si>
  <si>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</si>
  <si>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</si>
  <si>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</si>
  <si>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</si>
  <si>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</si>
  <si>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</si>
  <si>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</si>
  <si>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</si>
  <si>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</si>
  <si>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</si>
  <si>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</si>
  <si>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</si>
  <si>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</si>
  <si>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</si>
  <si>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</si>
  <si>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</si>
  <si>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</si>
  <si>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</si>
  <si>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</si>
  <si>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</si>
  <si>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</si>
  <si>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</si>
  <si>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</si>
  <si>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</si>
  <si>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</si>
  <si>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</si>
  <si>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</si>
  <si>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</si>
  <si>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</si>
  <si>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</si>
  <si>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</si>
  <si>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</si>
  <si>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</si>
  <si>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</si>
  <si>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</si>
  <si>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</si>
  <si>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</si>
  <si>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</si>
  <si>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</si>
  <si>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</si>
  <si>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</si>
  <si>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</si>
  <si>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</si>
  <si>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</si>
  <si>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</si>
  <si>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</si>
  <si>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</si>
  <si>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</si>
  <si>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</si>
  <si>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</si>
  <si>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</si>
  <si>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</si>
  <si>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</si>
  <si>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</si>
  <si>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</si>
  <si>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</si>
  <si>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</si>
  <si>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</si>
  <si>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</si>
  <si>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</si>
  <si>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</si>
  <si>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</si>
  <si>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</si>
  <si>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</si>
  <si>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</si>
  <si>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</si>
  <si>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</si>
  <si>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</si>
  <si>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</si>
  <si>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</si>
  <si>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</si>
  <si>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</si>
  <si>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</si>
  <si>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</si>
  <si>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</si>
  <si>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</si>
  <si>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</si>
  <si>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</si>
  <si>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</si>
  <si>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</si>
  <si>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</si>
  <si>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</si>
  <si>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</si>
  <si>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</si>
  <si>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</si>
  <si>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</si>
  <si>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</si>
  <si>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</si>
  <si>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</si>
  <si>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</si>
  <si>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</si>
  <si>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</si>
  <si>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</si>
  <si>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</si>
  <si>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</si>
  <si>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</si>
  <si>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</si>
  <si>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</si>
  <si>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</si>
  <si>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</si>
  <si>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</si>
  <si>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</si>
  <si>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</si>
  <si>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</si>
  <si>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</si>
  <si>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</si>
  <si>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</si>
  <si>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</si>
  <si>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</si>
  <si>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</si>
  <si>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</si>
  <si>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</si>
  <si>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</si>
  <si>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</si>
  <si>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</si>
  <si>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</si>
  <si>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</si>
  <si>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</si>
  <si>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</si>
  <si>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</si>
  <si>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</si>
  <si>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</si>
  <si>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</si>
  <si>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</si>
  <si>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</si>
  <si>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</si>
  <si>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</si>
  <si>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</si>
  <si>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</si>
  <si>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</si>
  <si>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</si>
  <si>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</si>
  <si>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</si>
  <si>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</si>
  <si>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</si>
  <si>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</si>
  <si>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</si>
  <si>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</si>
  <si>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</si>
  <si>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</si>
  <si>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</si>
  <si>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</si>
  <si>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</si>
  <si>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</si>
  <si>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</si>
  <si>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</si>
  <si>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</si>
  <si>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</si>
  <si>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</si>
  <si>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</si>
  <si>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</si>
  <si>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</si>
  <si>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</si>
  <si>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</si>
  <si>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</si>
  <si>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</si>
  <si>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</si>
  <si>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</si>
  <si>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</si>
  <si>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</si>
  <si>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</si>
  <si>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</si>
  <si>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</si>
  <si>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</si>
  <si>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</si>
  <si>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</si>
  <si>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</si>
  <si>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</si>
  <si>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</si>
  <si>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</si>
  <si>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</si>
  <si>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</si>
  <si>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</si>
  <si>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</si>
  <si>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</si>
  <si>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</si>
  <si>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</si>
  <si>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</si>
  <si>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</si>
  <si>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</si>
  <si>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</si>
  <si>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</si>
  <si>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</si>
  <si>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</si>
  <si>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</si>
  <si>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</si>
  <si>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</si>
  <si>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</si>
  <si>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</si>
  <si>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</si>
  <si>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</si>
  <si>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</si>
  <si>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</si>
  <si>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</si>
  <si>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</si>
  <si>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</si>
  <si>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</si>
  <si>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</si>
  <si>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</si>
  <si>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</si>
  <si>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</si>
  <si>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</si>
  <si>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</si>
  <si>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</si>
  <si>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</si>
  <si>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</si>
  <si>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</si>
  <si>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</si>
  <si>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</si>
  <si>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</si>
  <si>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</si>
  <si>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</si>
  <si>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</si>
  <si>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</si>
  <si>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</si>
  <si>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</si>
  <si>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</si>
  <si>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</si>
  <si>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</si>
  <si>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</si>
  <si>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</si>
  <si>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</si>
  <si>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</si>
  <si>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</si>
  <si>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</si>
  <si>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</si>
  <si>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</si>
  <si>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</si>
  <si>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</si>
  <si>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</si>
  <si>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</si>
  <si>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</si>
  <si>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</si>
  <si>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</si>
  <si>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</si>
  <si>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</si>
  <si>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</si>
  <si>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</si>
  <si>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</si>
  <si>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</si>
  <si>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</si>
  <si>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</si>
  <si>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</si>
  <si>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</si>
  <si>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</si>
  <si>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</si>
  <si>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</si>
  <si>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</si>
  <si>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</si>
  <si>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</si>
  <si>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</si>
  <si>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</si>
  <si>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</si>
  <si>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</si>
  <si>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</si>
  <si>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</si>
  <si>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</si>
  <si>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</si>
  <si>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</si>
  <si>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</si>
  <si>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</si>
  <si>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</si>
  <si>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</si>
  <si>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</si>
  <si>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</si>
  <si>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</si>
  <si>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</si>
  <si>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</si>
  <si>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</si>
  <si>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</si>
  <si>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</si>
  <si>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</si>
  <si>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</si>
  <si>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</si>
  <si>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</si>
  <si>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</si>
  <si>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</si>
  <si>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</si>
  <si>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</si>
  <si>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</si>
  <si>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</si>
  <si>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</si>
  <si>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</si>
  <si>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</si>
  <si>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</si>
  <si>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</si>
  <si>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</si>
  <si>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</si>
  <si>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</si>
  <si>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</si>
  <si>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</si>
  <si>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</si>
  <si>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</si>
  <si>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</si>
  <si>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</si>
  <si>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</si>
  <si>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</si>
  <si>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</si>
  <si>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</si>
  <si>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</si>
  <si>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</si>
  <si>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</si>
  <si>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</si>
  <si>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</si>
  <si>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</si>
  <si>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</si>
  <si>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</si>
  <si>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</si>
  <si>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</si>
  <si>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</si>
  <si>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</si>
  <si>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</si>
  <si>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</si>
  <si>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</si>
  <si>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</si>
  <si>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</si>
  <si>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</si>
  <si>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</si>
  <si>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</si>
  <si>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</si>
  <si>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</si>
  <si>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</si>
  <si>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</si>
  <si>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</si>
  <si>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</si>
  <si>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</si>
  <si>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</si>
  <si>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</si>
  <si>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</si>
  <si>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</si>
  <si>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</si>
  <si>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</si>
  <si>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</si>
  <si>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</si>
  <si>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</si>
  <si>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</si>
  <si>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</si>
  <si>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</si>
  <si>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</si>
  <si>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</si>
  <si>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</si>
  <si>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</si>
  <si>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</si>
  <si>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</si>
  <si>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</si>
  <si>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</si>
  <si>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</si>
  <si>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</si>
  <si>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</si>
  <si>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</si>
  <si>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</si>
  <si>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</si>
  <si>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</si>
  <si>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</si>
  <si>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</si>
  <si>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</si>
  <si>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</si>
  <si>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</si>
  <si>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</si>
  <si>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</si>
  <si>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</si>
  <si>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</si>
  <si>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</si>
  <si>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</si>
  <si>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</si>
  <si>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</si>
  <si>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</si>
  <si>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</si>
  <si>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</si>
  <si>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</si>
  <si>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</si>
  <si>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</si>
  <si>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</si>
  <si>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</si>
  <si>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</si>
  <si>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</si>
  <si>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</si>
  <si>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</si>
  <si>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</si>
  <si>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</si>
  <si>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</si>
  <si>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</si>
  <si>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</si>
  <si>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</si>
  <si>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</si>
  <si>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</si>
  <si>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</si>
  <si>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</si>
  <si>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</si>
  <si>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</si>
  <si>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</si>
  <si>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</si>
  <si>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</si>
  <si>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</si>
  <si>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</si>
  <si>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</si>
  <si>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</si>
  <si>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</si>
  <si>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</si>
  <si>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</si>
  <si>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</si>
  <si>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</si>
  <si>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</si>
  <si>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</si>
  <si>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</si>
  <si>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</si>
  <si>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</si>
  <si>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</si>
  <si>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</si>
  <si>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</si>
  <si>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</si>
  <si>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</si>
  <si>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</si>
  <si>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</si>
  <si>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</si>
  <si>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</si>
  <si>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</si>
  <si>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</si>
  <si>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</si>
  <si>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</si>
  <si>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</si>
  <si>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</si>
  <si>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</si>
  <si>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</si>
  <si>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</si>
  <si>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</si>
  <si>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</si>
  <si>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</si>
  <si>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</si>
  <si>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</si>
  <si>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</si>
  <si>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</si>
  <si>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</si>
  <si>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</si>
  <si>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</si>
  <si>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</si>
  <si>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</si>
  <si>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</si>
  <si>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</si>
  <si>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</si>
  <si>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</si>
  <si>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</si>
  <si>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</si>
  <si>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</si>
  <si>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</si>
  <si>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</si>
  <si>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</si>
  <si>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</si>
  <si>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</si>
  <si>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</si>
  <si>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</si>
  <si>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</si>
  <si>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</si>
  <si>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</si>
  <si>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</si>
  <si>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</si>
  <si>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</si>
  <si>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</si>
  <si>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</si>
  <si>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</si>
  <si>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</si>
  <si>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</si>
  <si>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</si>
  <si>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</si>
  <si>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</si>
  <si>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</si>
  <si>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</si>
  <si>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</si>
  <si>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</si>
  <si>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</si>
  <si>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</si>
  <si>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</si>
  <si>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</si>
  <si>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</si>
  <si>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</si>
  <si>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</si>
  <si>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</si>
  <si>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</si>
  <si>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</si>
  <si>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</si>
  <si>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</si>
  <si>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</si>
  <si>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</si>
  <si>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</si>
  <si>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</si>
  <si>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</si>
  <si>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</si>
  <si>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</si>
  <si>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</si>
  <si>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</si>
  <si>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</si>
  <si>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</si>
  <si>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</si>
  <si>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</si>
  <si>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</si>
  <si>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</si>
  <si>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</si>
  <si>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</si>
  <si>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</si>
  <si>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</si>
  <si>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</si>
  <si>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</si>
  <si>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</si>
  <si>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</si>
  <si>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</si>
  <si>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</si>
  <si>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</si>
  <si>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</si>
  <si>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</si>
  <si>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</si>
  <si>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</si>
  <si>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</si>
  <si>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</si>
  <si>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</si>
  <si>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</si>
  <si>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</si>
  <si>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</si>
  <si>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</si>
  <si>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</si>
  <si>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</si>
  <si>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</si>
  <si>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</si>
  <si>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</si>
  <si>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</si>
  <si>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</si>
  <si>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</si>
  <si>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</si>
  <si>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</si>
  <si>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</si>
  <si>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</si>
  <si>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</si>
  <si>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</si>
  <si>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</si>
  <si>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</si>
  <si>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</si>
  <si>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</si>
  <si>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</si>
  <si>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</si>
  <si>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</si>
  <si>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</si>
  <si>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</si>
  <si>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</si>
  <si>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</si>
  <si>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</si>
  <si>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</si>
  <si>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</si>
  <si>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</si>
  <si>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</si>
  <si>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</si>
  <si>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</si>
  <si>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</si>
  <si>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</si>
  <si>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</si>
  <si>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</si>
  <si>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</si>
  <si>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</si>
  <si>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</si>
  <si>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</si>
  <si>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</si>
  <si>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</si>
  <si>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</si>
  <si>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</si>
  <si>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</si>
  <si>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</si>
  <si>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</si>
  <si>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</si>
  <si>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</si>
  <si>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</si>
  <si>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</si>
  <si>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</si>
  <si>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</si>
  <si>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</si>
  <si>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</si>
  <si>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</si>
  <si>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</si>
  <si>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</si>
  <si>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</si>
  <si>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</si>
  <si>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</si>
  <si>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</si>
  <si>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</si>
  <si>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</si>
  <si>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</si>
  <si>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</si>
  <si>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</si>
  <si>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</si>
  <si>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</si>
  <si>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</si>
  <si>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</si>
  <si>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</si>
  <si>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</si>
  <si>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</si>
  <si>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</si>
  <si>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</si>
  <si>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</si>
  <si>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</si>
  <si>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</si>
  <si>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</si>
  <si>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</si>
  <si>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</si>
  <si>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</si>
  <si>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</si>
  <si>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</si>
  <si>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</si>
  <si>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</si>
  <si>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</si>
  <si>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</si>
  <si>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</si>
  <si>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</si>
  <si>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</si>
  <si>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</si>
  <si>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</si>
  <si>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</si>
  <si>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</si>
  <si>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</si>
  <si>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</si>
  <si>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</si>
  <si>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</si>
  <si>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</si>
  <si>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</si>
  <si>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</si>
  <si>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</si>
  <si>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</si>
  <si>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</si>
  <si>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</si>
  <si>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</si>
  <si>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</si>
  <si>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</si>
  <si>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</si>
  <si>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</si>
  <si>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</si>
  <si>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</si>
  <si>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</si>
  <si>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</si>
  <si>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</si>
  <si>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</si>
  <si>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</si>
  <si>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</si>
  <si>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</si>
  <si>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</si>
  <si>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</si>
  <si>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</si>
  <si>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</si>
  <si>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</si>
  <si>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</si>
  <si>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</si>
  <si>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</si>
  <si>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</si>
  <si>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</si>
  <si>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</si>
  <si>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</si>
  <si>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</si>
  <si>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</si>
  <si>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</si>
  <si>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</si>
  <si>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</si>
  <si>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</si>
  <si>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</si>
  <si>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</si>
  <si>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</si>
  <si>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</si>
  <si>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</si>
  <si>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</si>
  <si>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</si>
  <si>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</si>
  <si>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</si>
  <si>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</si>
  <si>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</si>
  <si>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</si>
  <si>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</si>
  <si>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</si>
  <si>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</si>
  <si>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</si>
  <si>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</si>
  <si>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</si>
  <si>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</si>
  <si>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</si>
  <si>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</si>
  <si>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</si>
  <si>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</si>
  <si>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</si>
  <si>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</si>
  <si>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</si>
  <si>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</si>
  <si>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</si>
  <si>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</si>
  <si>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</si>
  <si>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</si>
  <si>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</si>
  <si>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</si>
  <si>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</si>
  <si>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</si>
  <si>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</si>
  <si>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</si>
  <si>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</si>
  <si>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</si>
  <si>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</si>
  <si>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</si>
  <si>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</si>
  <si>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</si>
  <si>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</si>
  <si>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</si>
  <si>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</si>
  <si>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</si>
  <si>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</si>
  <si>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</si>
  <si>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</si>
  <si>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</si>
  <si>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</si>
  <si>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</si>
  <si>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</si>
  <si>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</si>
  <si>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</si>
  <si>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</si>
  <si>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</si>
  <si>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</si>
  <si>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</si>
  <si>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</si>
  <si>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</si>
  <si>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</si>
  <si>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</si>
  <si>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</si>
  <si>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</si>
  <si>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</si>
  <si>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</si>
  <si>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</si>
  <si>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</si>
  <si>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</si>
  <si>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</si>
  <si>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</si>
  <si>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</si>
  <si>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</si>
  <si>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</si>
  <si>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</si>
  <si>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</si>
  <si>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</si>
  <si>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</si>
  <si>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</si>
  <si>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</si>
  <si>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</si>
  <si>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</si>
  <si>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</si>
  <si>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</si>
  <si>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</si>
  <si>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</si>
  <si>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</si>
  <si>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</si>
  <si>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</si>
  <si>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</si>
  <si>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</si>
  <si>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</si>
  <si>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</si>
  <si>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</si>
  <si>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</si>
  <si>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</si>
  <si>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</si>
  <si>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</si>
  <si>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</si>
  <si>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</si>
  <si>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</si>
  <si>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</si>
  <si>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</si>
  <si>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</si>
  <si>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</si>
  <si>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</si>
  <si>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</si>
  <si>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</si>
  <si>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</si>
  <si>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</si>
  <si>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</si>
  <si>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</si>
  <si>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</si>
  <si>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</si>
  <si>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</si>
  <si>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</si>
  <si>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</si>
  <si>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</si>
  <si>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</si>
  <si>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</si>
  <si>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</si>
  <si>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</si>
  <si>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</si>
  <si>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</si>
  <si>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</si>
  <si>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</si>
  <si>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</si>
  <si>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</si>
  <si>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</si>
  <si>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</si>
  <si>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</si>
  <si>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</si>
  <si>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</si>
  <si>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</si>
  <si>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</si>
  <si>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</si>
  <si>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</si>
  <si>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</si>
  <si>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</si>
  <si>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</si>
  <si>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</si>
  <si>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</si>
  <si>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</si>
  <si>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</si>
  <si>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</si>
  <si>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</si>
  <si>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</si>
  <si>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</si>
  <si>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</si>
  <si>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</si>
  <si>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</si>
  <si>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</si>
  <si>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</si>
  <si>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</si>
  <si>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</si>
  <si>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</si>
  <si>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</si>
  <si>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</si>
  <si>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</si>
  <si>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</si>
  <si>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</si>
  <si>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</si>
  <si>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</si>
  <si>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</si>
  <si>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</si>
  <si>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</si>
  <si>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</si>
  <si>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</si>
  <si>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</si>
  <si>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</si>
  <si>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</si>
  <si>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</si>
  <si>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</si>
  <si>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</si>
  <si>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</si>
  <si>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</si>
  <si>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</si>
  <si>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</si>
  <si>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</si>
  <si>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</si>
  <si>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</si>
  <si>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</si>
  <si>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</si>
  <si>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</si>
  <si>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</si>
  <si>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</si>
  <si>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</si>
  <si>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</si>
  <si>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</si>
  <si>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</si>
  <si>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</si>
  <si>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</si>
  <si>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</si>
  <si>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</si>
  <si>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</si>
  <si>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</si>
  <si>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</si>
  <si>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</si>
  <si>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</si>
  <si>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</si>
  <si>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</si>
  <si>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</si>
  <si>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</si>
  <si>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</si>
  <si>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</si>
  <si>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</si>
  <si>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</si>
  <si>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</si>
  <si>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</si>
  <si>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</si>
  <si>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</si>
  <si>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</si>
  <si>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</si>
  <si>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</si>
  <si>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</si>
  <si>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</si>
  <si>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</si>
  <si>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</si>
  <si>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</si>
  <si>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</si>
  <si>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</si>
  <si>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</si>
  <si>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</si>
  <si>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</si>
  <si>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</si>
  <si>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</si>
  <si>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</si>
  <si>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</si>
  <si>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</si>
  <si>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</si>
  <si>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</si>
  <si>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</si>
  <si>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</si>
  <si>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</si>
  <si>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</si>
  <si>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</si>
  <si>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</si>
  <si>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</si>
  <si>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</si>
  <si>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</si>
  <si>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</si>
  <si>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</si>
  <si>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</si>
  <si>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</si>
  <si>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</si>
  <si>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</si>
  <si>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</si>
  <si>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</si>
  <si>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</si>
  <si>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</si>
  <si>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</si>
  <si>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</si>
  <si>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</si>
  <si>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</si>
  <si>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</si>
  <si>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</si>
  <si>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</si>
  <si>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</si>
  <si>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</si>
  <si>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</si>
  <si>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</si>
  <si>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</si>
  <si>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</si>
  <si>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</si>
  <si>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</si>
  <si>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</si>
  <si>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</si>
  <si>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</si>
  <si>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</si>
  <si>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</si>
  <si>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</si>
  <si>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</si>
  <si>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</si>
  <si>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</si>
  <si>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</si>
  <si>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</si>
  <si>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</si>
  <si>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</si>
  <si>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</si>
  <si>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</si>
  <si>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</si>
  <si>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</si>
  <si>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</si>
  <si>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</si>
  <si>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</si>
  <si>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</si>
  <si>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</si>
  <si>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</si>
  <si>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</si>
  <si>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</si>
  <si>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</si>
  <si>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</si>
  <si>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</si>
  <si>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</si>
  <si>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</si>
  <si>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</si>
  <si>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</si>
  <si>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</si>
  <si>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</si>
  <si>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</si>
  <si>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</si>
  <si>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</si>
  <si>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</si>
  <si>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</si>
  <si>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</si>
  <si>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</si>
  <si>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</si>
  <si>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</si>
  <si>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</si>
  <si>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</si>
  <si>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</si>
  <si>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</si>
  <si>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</si>
  <si>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</si>
  <si>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</si>
  <si>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</si>
  <si>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</si>
  <si>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</si>
  <si>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</si>
  <si>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</si>
  <si>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</si>
  <si>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</si>
  <si>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</si>
  <si>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</si>
  <si>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</si>
  <si>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</si>
  <si>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</si>
  <si>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</si>
  <si>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</si>
  <si>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</si>
  <si>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</si>
  <si>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</si>
  <si>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</si>
  <si>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</si>
  <si>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</si>
  <si>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</si>
  <si>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</si>
  <si>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</si>
  <si>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</si>
  <si>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</si>
  <si>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</si>
  <si>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</si>
  <si>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</si>
  <si>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</si>
  <si>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</si>
  <si>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</si>
  <si>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</si>
  <si>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</si>
  <si>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</si>
  <si>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</si>
  <si>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</si>
  <si>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</si>
  <si>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</si>
  <si>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</si>
  <si>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</si>
  <si>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</si>
  <si>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</si>
  <si>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</si>
  <si>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</si>
  <si>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</si>
  <si>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</si>
  <si>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</si>
  <si>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</si>
  <si>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</si>
  <si>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</si>
  <si>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</si>
  <si>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</si>
  <si>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</si>
  <si>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</si>
  <si>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</si>
  <si>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</si>
  <si>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</si>
  <si>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</si>
  <si>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</si>
  <si>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</si>
  <si>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</si>
  <si>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</si>
  <si>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</si>
  <si>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</si>
  <si>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</si>
  <si>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</si>
  <si>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</si>
  <si>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</si>
  <si>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</si>
  <si>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</si>
  <si>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</si>
  <si>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</si>
  <si>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</si>
  <si>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</si>
  <si>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</si>
  <si>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</si>
  <si>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</si>
  <si>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</si>
  <si>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</si>
  <si>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</si>
  <si>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</si>
  <si>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</si>
  <si>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</si>
  <si>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</si>
  <si>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</si>
  <si>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</si>
  <si>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</si>
  <si>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</si>
  <si>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</si>
  <si>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</si>
  <si>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</si>
  <si>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</si>
  <si>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</si>
  <si>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</si>
  <si>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</si>
  <si>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</si>
  <si>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</si>
  <si>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</si>
  <si>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</si>
  <si>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</si>
  <si>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</si>
  <si>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</si>
  <si>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</si>
  <si>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</si>
  <si>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</si>
  <si>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</si>
  <si>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</si>
  <si>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</si>
  <si>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</si>
  <si>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</si>
  <si>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</si>
  <si>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</si>
  <si>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</si>
  <si>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</si>
  <si>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</si>
  <si>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</si>
  <si>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</si>
  <si>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</si>
  <si>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</si>
  <si>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</si>
  <si>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</si>
  <si>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</si>
  <si>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</si>
  <si>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</si>
  <si>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</si>
  <si>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</si>
  <si>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</si>
  <si>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</si>
  <si>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</si>
  <si>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</si>
  <si>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</si>
  <si>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</si>
  <si>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</si>
  <si>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</si>
  <si>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</si>
  <si>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</si>
  <si>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</si>
  <si>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</si>
  <si>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</si>
  <si>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</si>
  <si>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</si>
  <si>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</si>
  <si>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</si>
  <si>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</si>
  <si>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</si>
  <si>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</si>
  <si>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</si>
  <si>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</si>
  <si>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</si>
  <si>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</si>
  <si>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</si>
  <si>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</si>
  <si>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</si>
  <si>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</si>
  <si>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</si>
  <si>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</si>
  <si>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</si>
  <si>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</si>
  <si>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</si>
  <si>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</si>
  <si>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</si>
  <si>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</si>
  <si>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</si>
  <si>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</si>
  <si>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</si>
  <si>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</si>
  <si>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</si>
  <si>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</si>
  <si>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</si>
  <si>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</si>
  <si>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</si>
  <si>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</si>
  <si>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</si>
  <si>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</si>
  <si>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</si>
  <si>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</si>
  <si>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</si>
  <si>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</si>
  <si>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</si>
  <si>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</si>
  <si>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</si>
  <si>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</si>
  <si>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</si>
  <si>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</si>
  <si>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</si>
  <si>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</si>
  <si>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</si>
  <si>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</si>
  <si>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</si>
  <si>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</si>
  <si>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</si>
  <si>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</si>
  <si>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</si>
  <si>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</si>
  <si>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</si>
  <si>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</si>
  <si>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</si>
  <si>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</si>
  <si>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</si>
  <si>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</si>
  <si>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</si>
  <si>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</si>
  <si>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</si>
  <si>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</si>
  <si>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</si>
  <si>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</si>
  <si>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</si>
  <si>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</si>
  <si>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</si>
  <si>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</si>
  <si>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</si>
  <si>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</si>
  <si>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</si>
  <si>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</si>
  <si>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</si>
  <si>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</si>
  <si>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</si>
  <si>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</si>
  <si>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</si>
  <si>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</si>
  <si>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</si>
  <si>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</si>
  <si>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</si>
  <si>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</si>
  <si>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</si>
  <si>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</si>
  <si>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</si>
  <si>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</si>
  <si>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</si>
  <si>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</si>
  <si>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</si>
  <si>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</si>
  <si>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</si>
  <si>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</si>
  <si>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</si>
  <si>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</si>
  <si>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</si>
  <si>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</si>
  <si>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</si>
  <si>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</si>
  <si>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</si>
  <si>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</si>
  <si>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</si>
  <si>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</si>
  <si>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</si>
  <si>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</si>
  <si>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</si>
  <si>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</si>
  <si>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</si>
  <si>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</si>
  <si>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</si>
  <si>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</si>
  <si>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</si>
  <si>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</si>
  <si>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</si>
  <si>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</si>
  <si>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</si>
  <si>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</si>
  <si>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</si>
  <si>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</si>
  <si>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</si>
  <si>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</si>
  <si>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</si>
  <si>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</si>
  <si>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</si>
  <si>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</si>
  <si>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</si>
  <si>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</si>
  <si>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</si>
  <si>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</si>
  <si>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</si>
  <si>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</si>
  <si>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</si>
  <si>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</si>
  <si>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</si>
  <si>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</si>
  <si>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</si>
  <si>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</si>
  <si>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</si>
  <si>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</si>
  <si>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</si>
  <si>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</si>
  <si>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</si>
  <si>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</si>
  <si>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</si>
  <si>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</si>
  <si>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</si>
  <si>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</si>
  <si>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</si>
  <si>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</si>
  <si>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</si>
  <si>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</si>
  <si>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</si>
  <si>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</si>
  <si>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</si>
  <si>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</si>
  <si>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</si>
  <si>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</si>
  <si>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</si>
  <si>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</si>
  <si>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</si>
  <si>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</si>
  <si>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</si>
  <si>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</si>
  <si>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</si>
  <si>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</si>
  <si>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</si>
  <si>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</si>
  <si>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</si>
  <si>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</si>
  <si>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</si>
  <si>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</si>
  <si>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</si>
  <si>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</si>
  <si>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</si>
  <si>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</si>
  <si>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</si>
  <si>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</si>
  <si>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</si>
  <si>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</si>
  <si>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</si>
  <si>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</si>
  <si>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</si>
  <si>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</si>
  <si>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</si>
  <si>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</si>
  <si>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</si>
  <si>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</si>
  <si>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</si>
  <si>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</si>
  <si>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</si>
  <si>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</si>
  <si>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</si>
  <si>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</si>
  <si>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</si>
  <si>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</si>
  <si>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</si>
  <si>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</si>
  <si>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</si>
  <si>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</si>
  <si>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</si>
  <si>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</si>
  <si>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</si>
  <si>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</si>
  <si>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</si>
  <si>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</si>
  <si>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</si>
  <si>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</si>
  <si>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</si>
  <si>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</si>
  <si>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</si>
  <si>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</si>
  <si>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</si>
  <si>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</si>
  <si>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</si>
  <si>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</si>
  <si>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</si>
  <si>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</si>
  <si>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</si>
  <si>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</si>
  <si>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</si>
  <si>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</si>
  <si>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</si>
  <si>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</si>
  <si>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</si>
  <si>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</si>
  <si>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</si>
  <si>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</si>
  <si>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</si>
  <si>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</si>
  <si>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</si>
  <si>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</si>
  <si>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</si>
  <si>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</si>
  <si>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</si>
  <si>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</si>
  <si>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</si>
  <si>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</si>
  <si>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</si>
  <si>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</si>
  <si>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</si>
  <si>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</si>
  <si>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</si>
  <si>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</si>
  <si>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</si>
  <si>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</si>
  <si>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</si>
  <si>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</si>
  <si>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</si>
  <si>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</si>
  <si>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</si>
  <si>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</si>
  <si>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</si>
  <si>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</si>
  <si>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</si>
  <si>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</si>
  <si>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</si>
  <si>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</si>
  <si>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</si>
  <si>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</si>
  <si>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</si>
  <si>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</si>
  <si>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</si>
  <si>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</si>
  <si>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</si>
  <si>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</si>
  <si>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</si>
  <si>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</si>
  <si>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</si>
  <si>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</si>
  <si>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</si>
  <si>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</si>
  <si>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</si>
  <si>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</si>
  <si>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</si>
  <si>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</si>
  <si>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</si>
  <si>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</si>
  <si>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</si>
  <si>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</si>
  <si>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</si>
  <si>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</si>
  <si>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</si>
  <si>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</si>
  <si>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</si>
  <si>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</si>
  <si>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</si>
  <si>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</si>
  <si>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</si>
  <si>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</si>
  <si>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</si>
  <si>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</si>
  <si>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</si>
  <si>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</si>
  <si>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</si>
  <si>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</si>
  <si>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</si>
  <si>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</si>
  <si>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</si>
  <si>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</si>
  <si>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</si>
  <si>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</si>
  <si>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</si>
  <si>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</si>
  <si>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</si>
  <si>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</si>
  <si>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</si>
  <si>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</si>
  <si>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</si>
  <si>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</si>
  <si>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</si>
  <si>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</si>
  <si>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</si>
  <si>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</si>
  <si>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</si>
  <si>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</si>
  <si>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</si>
  <si>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</si>
  <si>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</si>
  <si>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</si>
  <si>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</si>
  <si>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</si>
  <si>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</si>
  <si>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</si>
  <si>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</si>
  <si>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</si>
  <si>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</si>
  <si>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</si>
  <si>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</si>
  <si>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</si>
  <si>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</si>
  <si>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</si>
  <si>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</si>
  <si>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</si>
  <si>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</si>
  <si>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</si>
  <si>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</si>
  <si>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</si>
  <si>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</si>
  <si>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</si>
  <si>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</si>
  <si>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</si>
  <si>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</si>
  <si>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</si>
  <si>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</si>
  <si>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</si>
  <si>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</si>
  <si>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</si>
  <si>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</si>
  <si>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</si>
  <si>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</si>
  <si>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</si>
  <si>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</si>
  <si>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</si>
  <si>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</si>
  <si>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</si>
  <si>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</si>
  <si>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</si>
  <si>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</si>
  <si>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</si>
  <si>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</si>
  <si>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</si>
  <si>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</si>
  <si>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</si>
  <si>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</si>
  <si>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</si>
  <si>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</si>
  <si>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</si>
  <si>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</si>
  <si>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</si>
  <si>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</si>
  <si>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</si>
  <si>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</si>
  <si>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</si>
  <si>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</si>
  <si>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</si>
  <si>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</si>
  <si>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</si>
  <si>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</si>
  <si>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</si>
  <si>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</si>
  <si>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</si>
  <si>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</si>
  <si>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</si>
  <si>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</si>
  <si>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</si>
  <si>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</si>
  <si>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</si>
  <si>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</si>
  <si>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</si>
  <si>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</si>
  <si>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</si>
  <si>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</si>
  <si>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</si>
  <si>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</si>
  <si>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</si>
  <si>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</si>
  <si>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</si>
  <si>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</si>
  <si>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</si>
  <si>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</si>
  <si>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</si>
  <si>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</si>
  <si>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</si>
  <si>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</si>
  <si>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</si>
  <si>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</si>
  <si>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</si>
  <si>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</si>
  <si>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</si>
  <si>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</si>
  <si>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</si>
  <si>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</si>
  <si>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</si>
  <si>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</si>
  <si>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</si>
  <si>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</si>
  <si>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</si>
  <si>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</si>
  <si>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</si>
  <si>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</si>
  <si>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</si>
  <si>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</si>
  <si>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</si>
  <si>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</si>
  <si>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</si>
  <si>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</si>
  <si>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</si>
  <si>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</si>
  <si>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</si>
  <si>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</si>
  <si>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</si>
  <si>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</si>
  <si>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</si>
  <si>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</si>
  <si>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</si>
  <si>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</si>
  <si>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</si>
  <si>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</si>
  <si>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</si>
  <si>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</si>
  <si>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</si>
  <si>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</si>
  <si>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</si>
  <si>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</si>
  <si>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</si>
  <si>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</si>
  <si>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</si>
  <si>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</si>
  <si>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</si>
  <si>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</si>
  <si>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</si>
  <si>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</si>
  <si>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</si>
  <si>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</si>
  <si>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</si>
  <si>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</si>
  <si>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</si>
  <si>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</si>
  <si>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</si>
  <si>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</si>
  <si>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</si>
  <si>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</si>
  <si>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</si>
  <si>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</si>
  <si>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</si>
  <si>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</si>
  <si>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</si>
  <si>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</si>
  <si>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</si>
  <si>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</si>
  <si>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</si>
  <si>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</si>
  <si>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</si>
  <si>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</si>
  <si>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</si>
  <si>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</si>
  <si>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</si>
  <si>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</si>
  <si>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</si>
  <si>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</si>
  <si>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</si>
  <si>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</si>
  <si>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</si>
  <si>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</si>
  <si>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</si>
  <si>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</si>
  <si>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</si>
  <si>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</si>
  <si>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</si>
  <si>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</si>
  <si>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</si>
  <si>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</si>
  <si>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</si>
  <si>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</si>
  <si>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</si>
  <si>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</si>
  <si>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</si>
  <si>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</si>
  <si>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</si>
  <si>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</si>
  <si>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</si>
  <si>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</si>
  <si>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</si>
  <si>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</si>
  <si>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</si>
  <si>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</si>
  <si>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</si>
  <si>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</si>
  <si>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</si>
  <si>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</si>
  <si>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</si>
  <si>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</si>
  <si>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</si>
  <si>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</si>
  <si>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</si>
  <si>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</si>
  <si>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</si>
  <si>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</si>
  <si>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</si>
  <si>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</si>
  <si>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</si>
  <si>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</si>
  <si>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</si>
  <si>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</si>
  <si>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</si>
  <si>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</si>
  <si>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</si>
  <si>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</si>
  <si>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</si>
  <si>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</si>
  <si>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</si>
  <si>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</si>
  <si>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</si>
  <si>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</si>
  <si>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</si>
  <si>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</si>
  <si>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</si>
  <si>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</si>
  <si>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</si>
  <si>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</si>
  <si>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</si>
  <si>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</si>
  <si>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</si>
  <si>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</si>
  <si>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</si>
  <si>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</si>
  <si>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</si>
  <si>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</si>
  <si>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</si>
  <si>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</si>
  <si>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</si>
  <si>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</si>
  <si>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</si>
  <si>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</si>
  <si>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</si>
  <si>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</si>
  <si>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</si>
  <si>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</si>
  <si>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</si>
  <si>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</si>
  <si>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</si>
  <si>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</si>
  <si>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</si>
  <si>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</si>
  <si>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</si>
  <si>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</si>
  <si>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</si>
  <si>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</si>
  <si>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</si>
  <si>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</si>
  <si>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</si>
  <si>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</si>
  <si>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</si>
  <si>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</si>
  <si>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</si>
  <si>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</si>
  <si>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</si>
  <si>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</si>
  <si>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</si>
  <si>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</si>
  <si>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</si>
  <si>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</si>
  <si>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</si>
  <si>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</si>
  <si>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</si>
  <si>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</si>
  <si>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</si>
  <si>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</si>
  <si>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</si>
  <si>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</si>
  <si>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</si>
  <si>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</si>
  <si>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</si>
  <si>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</si>
  <si>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</si>
  <si>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</si>
  <si>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</si>
  <si>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</si>
  <si>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</si>
  <si>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</si>
  <si>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</si>
  <si>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</si>
  <si>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</si>
  <si>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</si>
  <si>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</si>
  <si>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</si>
  <si>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</si>
  <si>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</si>
  <si>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</si>
  <si>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</si>
  <si>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</si>
  <si>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</si>
  <si>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</si>
  <si>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</si>
  <si>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</si>
  <si>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</si>
  <si>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</si>
  <si>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</si>
  <si>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</si>
  <si>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</si>
  <si>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</si>
  <si>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</si>
  <si>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</si>
  <si>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</si>
  <si>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</si>
  <si>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</si>
  <si>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</si>
  <si>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</si>
  <si>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</si>
  <si>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</si>
  <si>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</si>
  <si>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</si>
  <si>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</si>
  <si>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</si>
  <si>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</si>
  <si>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</si>
  <si>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</si>
  <si>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</si>
  <si>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</si>
  <si>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</si>
  <si>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</si>
  <si>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</si>
  <si>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</si>
  <si>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</si>
  <si>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</si>
  <si>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</si>
  <si>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</si>
  <si>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</si>
  <si>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</si>
  <si>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</si>
  <si>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</si>
  <si>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</si>
  <si>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</si>
  <si>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</si>
  <si>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</si>
  <si>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</si>
  <si>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</si>
  <si>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</si>
  <si>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</si>
  <si>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</si>
  <si>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</si>
  <si>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</si>
  <si>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</si>
  <si>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</si>
  <si>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</si>
  <si>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</si>
  <si>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</si>
  <si>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</si>
  <si>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</si>
  <si>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</si>
  <si>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</si>
  <si>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</si>
  <si>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</si>
  <si>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</si>
  <si>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</si>
  <si>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</si>
  <si>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</si>
  <si>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</si>
  <si>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</si>
  <si>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</si>
  <si>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</si>
  <si>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</si>
  <si>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</si>
  <si>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</si>
  <si>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</si>
  <si>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</si>
  <si>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</si>
  <si>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</si>
  <si>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</si>
  <si>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</si>
  <si>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</si>
  <si>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</si>
  <si>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</si>
  <si>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</si>
  <si>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</si>
  <si>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</si>
  <si>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</si>
  <si>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</si>
  <si>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</si>
  <si>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</si>
  <si>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</si>
  <si>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</si>
  <si>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</si>
  <si>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</si>
  <si>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</si>
  <si>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</si>
  <si>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</si>
  <si>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</si>
  <si>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</si>
  <si>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</si>
  <si>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</si>
  <si>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</si>
  <si>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</si>
  <si>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</si>
  <si>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</si>
  <si>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</si>
  <si>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</si>
  <si>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</si>
  <si>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</si>
  <si>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</si>
  <si>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</si>
  <si>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</si>
  <si>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</si>
  <si>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</si>
  <si>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</si>
  <si>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</si>
  <si>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</si>
  <si>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</si>
  <si>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</si>
  <si>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</si>
  <si>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</si>
  <si>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</si>
  <si>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</si>
  <si>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</si>
  <si>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</si>
  <si>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</si>
  <si>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</si>
  <si>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</si>
  <si>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</si>
  <si>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</si>
  <si>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</si>
  <si>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</si>
  <si>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</si>
  <si>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</si>
  <si>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</si>
  <si>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</si>
  <si>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</si>
  <si>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</si>
  <si>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</si>
  <si>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</si>
  <si>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</si>
  <si>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</si>
  <si>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</si>
  <si>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</si>
  <si>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</si>
  <si>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</si>
  <si>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</si>
  <si>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</si>
  <si>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</si>
  <si>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</si>
  <si>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</si>
  <si>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</si>
  <si>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</si>
  <si>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</si>
  <si>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</si>
  <si>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</si>
  <si>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</si>
  <si>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</si>
  <si>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</si>
  <si>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</si>
  <si>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</si>
  <si>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</si>
  <si>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</si>
  <si>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</si>
  <si>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</si>
  <si>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</si>
  <si>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</si>
  <si>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</si>
  <si>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</si>
  <si>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</si>
  <si>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</si>
  <si>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</si>
  <si>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</si>
  <si>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</si>
  <si>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</si>
  <si>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</si>
  <si>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</si>
  <si>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</si>
  <si>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</si>
  <si>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</si>
  <si>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</si>
  <si>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</si>
  <si>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</si>
  <si>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</si>
  <si>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</si>
  <si>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</si>
  <si>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</si>
  <si>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</si>
  <si>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</si>
  <si>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</si>
  <si>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</si>
  <si>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</si>
  <si>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</si>
  <si>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</si>
  <si>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</si>
  <si>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</si>
  <si>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</si>
  <si>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</si>
  <si>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</si>
  <si>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</si>
  <si>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</si>
  <si>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</si>
  <si>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</si>
  <si>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</si>
  <si>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</si>
  <si>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</si>
  <si>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</si>
  <si>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</si>
  <si>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</si>
  <si>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</si>
  <si>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</si>
  <si>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</si>
  <si>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</si>
  <si>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</si>
  <si>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</si>
  <si>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</si>
  <si>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</si>
  <si>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</si>
  <si>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</si>
  <si>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</si>
  <si>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</si>
  <si>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</si>
  <si>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</si>
  <si>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</si>
  <si>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</si>
  <si>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</si>
  <si>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</si>
  <si>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</si>
  <si>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</si>
  <si>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</si>
  <si>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</si>
  <si>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</si>
  <si>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</si>
  <si>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</si>
  <si>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</si>
  <si>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</si>
  <si>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</si>
  <si>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</si>
  <si>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</si>
  <si>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</si>
  <si>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</si>
  <si>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</si>
  <si>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</si>
  <si>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</si>
  <si>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</si>
  <si>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</si>
  <si>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</si>
  <si>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</si>
  <si>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</si>
  <si>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</si>
  <si>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</si>
  <si>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</si>
  <si>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</si>
  <si>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</si>
  <si>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</si>
  <si>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</si>
  <si>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</si>
  <si>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</si>
  <si>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</si>
  <si>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</si>
  <si>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</si>
  <si>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</si>
  <si>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</si>
  <si>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</si>
  <si>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</si>
  <si>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</si>
  <si>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</si>
  <si>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</si>
  <si>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</si>
  <si>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</si>
  <si>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</si>
  <si>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</si>
  <si>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</si>
  <si>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</si>
  <si>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</si>
  <si>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</si>
  <si>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</si>
  <si>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</si>
  <si>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</si>
  <si>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</si>
  <si>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</si>
  <si>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</si>
  <si>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</si>
  <si>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</si>
  <si>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</si>
  <si>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</si>
  <si>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</si>
  <si>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</si>
  <si>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</si>
  <si>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</si>
  <si>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</si>
  <si>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</si>
  <si>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</si>
  <si>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</si>
  <si>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</si>
  <si>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</si>
  <si>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</si>
  <si>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</si>
  <si>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</si>
  <si>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</si>
  <si>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</si>
  <si>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</si>
  <si>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</si>
  <si>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</si>
  <si>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</si>
  <si>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</si>
  <si>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</si>
  <si>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</si>
  <si>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</si>
  <si>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</si>
  <si>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</si>
  <si>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</si>
  <si>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</si>
  <si>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</si>
  <si>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</si>
  <si>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</si>
  <si>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</si>
  <si>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</si>
  <si>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</si>
  <si>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</si>
  <si>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</si>
  <si>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</si>
  <si>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</si>
  <si>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</si>
  <si>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</si>
  <si>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</si>
  <si>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</si>
  <si>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</si>
  <si>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</si>
  <si>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</si>
  <si>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</si>
  <si>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</si>
  <si>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</si>
  <si>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</si>
  <si>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</si>
  <si>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</si>
  <si>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</si>
  <si>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</si>
  <si>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</si>
  <si>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</si>
  <si>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</si>
  <si>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</si>
  <si>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</si>
  <si>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</si>
  <si>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</si>
  <si>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</si>
  <si>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</si>
  <si>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</si>
  <si>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</si>
  <si>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</si>
  <si>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</si>
  <si>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</si>
  <si>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</si>
  <si>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</si>
  <si>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</si>
  <si>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</si>
  <si>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</si>
  <si>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</si>
  <si>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</si>
  <si>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</si>
  <si>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</si>
  <si>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</si>
  <si>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</si>
  <si>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</si>
  <si>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</si>
  <si>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</si>
  <si>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</si>
  <si>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</si>
  <si>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</si>
  <si>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</si>
  <si>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</si>
  <si>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</si>
  <si>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</si>
  <si>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</si>
  <si>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</si>
  <si>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</si>
  <si>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</si>
  <si>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</si>
  <si>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</si>
  <si>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</si>
  <si>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</si>
  <si>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</si>
  <si>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</si>
  <si>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</si>
  <si>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</si>
  <si>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</si>
  <si>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</si>
  <si>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</si>
  <si>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</si>
  <si>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</si>
  <si>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</si>
  <si>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</si>
  <si>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</si>
  <si>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</si>
  <si>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</si>
  <si>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</si>
  <si>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</si>
  <si>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</si>
  <si>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</si>
  <si>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</si>
  <si>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</si>
  <si>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</si>
  <si>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</si>
  <si>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</si>
  <si>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</si>
  <si>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</si>
  <si>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</si>
  <si>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</si>
  <si>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</si>
  <si>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</si>
  <si>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</si>
  <si>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</si>
  <si>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</si>
  <si>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</si>
  <si>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</si>
  <si>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</si>
  <si>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</si>
  <si>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</si>
  <si>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</si>
  <si>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</si>
  <si>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</si>
  <si>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</si>
  <si>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</si>
  <si>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</si>
  <si>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</si>
  <si>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</si>
  <si>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</si>
  <si>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</si>
  <si>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</si>
  <si>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</si>
  <si>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</si>
  <si>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</si>
  <si>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</si>
  <si>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</si>
  <si>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</si>
  <si>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</si>
  <si>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</si>
  <si>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</si>
  <si>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</si>
  <si>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</si>
  <si>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</si>
  <si>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</si>
  <si>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</si>
  <si>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</si>
  <si>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</si>
  <si>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</si>
  <si>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</si>
  <si>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</si>
  <si>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</si>
  <si>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</si>
  <si>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</si>
  <si>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</si>
  <si>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</si>
  <si>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</si>
  <si>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</si>
  <si>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</si>
  <si>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</si>
  <si>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</si>
  <si>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</si>
  <si>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</si>
  <si>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</si>
  <si>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</si>
  <si>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</si>
  <si>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</si>
  <si>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</si>
  <si>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</si>
  <si>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</si>
  <si>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</si>
  <si>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</si>
  <si>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</si>
  <si>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</si>
  <si>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</si>
  <si>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</si>
  <si>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</si>
  <si>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</si>
  <si>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</si>
  <si>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</si>
  <si>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</si>
  <si>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</si>
  <si>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</si>
  <si>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</si>
  <si>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</si>
  <si>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</si>
  <si>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</si>
  <si>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</si>
  <si>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</si>
  <si>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</si>
  <si>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</si>
  <si>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</si>
  <si>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</si>
  <si>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</si>
  <si>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</si>
  <si>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</si>
  <si>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</si>
  <si>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</si>
  <si>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</si>
  <si>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</si>
  <si>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</si>
  <si>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</si>
  <si>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</si>
  <si>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</si>
  <si>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</si>
  <si>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</si>
  <si>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</si>
  <si>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</si>
  <si>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</si>
  <si>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</si>
  <si>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</si>
  <si>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</si>
  <si>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</si>
  <si>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</si>
  <si>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</si>
  <si>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</si>
  <si>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</si>
  <si>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</si>
  <si>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</si>
  <si>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</si>
  <si>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</si>
  <si>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</si>
  <si>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</si>
  <si>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</si>
  <si>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</si>
  <si>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</si>
  <si>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</si>
  <si>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</si>
  <si>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</si>
  <si>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</si>
  <si>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</si>
  <si>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</si>
  <si>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</si>
  <si>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</si>
  <si>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</si>
  <si>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</si>
  <si>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</si>
  <si>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</si>
  <si>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</si>
  <si>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</si>
  <si>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</si>
  <si>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</si>
  <si>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</si>
  <si>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</si>
  <si>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</si>
  <si>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</si>
  <si>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</si>
  <si>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</si>
  <si>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</si>
  <si>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</si>
  <si>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</si>
  <si>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</si>
  <si>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</si>
  <si>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</si>
  <si>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</si>
  <si>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</si>
  <si>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</si>
  <si>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</si>
  <si>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</si>
  <si>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</si>
  <si>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</si>
  <si>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</si>
  <si>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</si>
  <si>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</si>
  <si>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</si>
  <si>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</si>
  <si>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</si>
  <si>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</si>
  <si>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</si>
  <si>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</si>
  <si>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</si>
  <si>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</si>
  <si>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</si>
  <si>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</si>
  <si>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</si>
  <si>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</si>
  <si>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</si>
  <si>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</si>
  <si>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</si>
  <si>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</si>
  <si>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</si>
  <si>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</si>
  <si>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</si>
  <si>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</si>
  <si>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</si>
  <si>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</si>
  <si>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</si>
  <si>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</si>
  <si>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</si>
  <si>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</si>
  <si>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</si>
  <si>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</si>
  <si>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</si>
  <si>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</si>
  <si>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</si>
  <si>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</si>
  <si>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</si>
  <si>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</si>
  <si>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</si>
  <si>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</si>
  <si>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</si>
  <si>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</si>
  <si>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</si>
  <si>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</si>
  <si>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</si>
  <si>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</si>
  <si>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</si>
  <si>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</si>
  <si>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</si>
  <si>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</si>
  <si>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</si>
  <si>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</si>
  <si>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</si>
  <si>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</si>
  <si>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</si>
  <si>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</si>
  <si>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</si>
  <si>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</si>
  <si>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</si>
  <si>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</si>
  <si>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</si>
  <si>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</si>
  <si>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</si>
  <si>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</si>
  <si>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</si>
  <si>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</si>
  <si>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</si>
  <si>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</si>
  <si>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</si>
  <si>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</si>
  <si>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</si>
  <si>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</si>
  <si>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</si>
  <si>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</si>
  <si>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</si>
  <si>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</si>
  <si>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</si>
  <si>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</si>
  <si>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</si>
  <si>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</si>
  <si>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</si>
  <si>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</si>
  <si>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</si>
  <si>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</si>
  <si>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</si>
  <si>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</si>
  <si>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</si>
  <si>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</si>
  <si>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</si>
  <si>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</si>
  <si>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</si>
  <si>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</si>
  <si>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</si>
  <si>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</si>
  <si>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</si>
  <si>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</si>
  <si>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</si>
  <si>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</si>
  <si>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</si>
  <si>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</si>
  <si>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</si>
  <si>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</si>
  <si>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</si>
  <si>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</si>
  <si>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</si>
  <si>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</si>
  <si>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</si>
  <si>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</si>
  <si>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</si>
  <si>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</si>
  <si>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</si>
  <si>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</si>
  <si>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</si>
  <si>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</si>
  <si>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</si>
  <si>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</si>
  <si>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</si>
  <si>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</si>
  <si>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</si>
  <si>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</si>
  <si>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</si>
  <si>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</si>
  <si>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</si>
  <si>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</si>
  <si>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</si>
  <si>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</si>
  <si>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</si>
  <si>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</si>
  <si>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</si>
  <si>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</si>
  <si>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</si>
  <si>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</si>
  <si>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</si>
  <si>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</si>
  <si>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</si>
  <si>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</si>
  <si>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</si>
  <si>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</si>
  <si>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</si>
  <si>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</si>
  <si>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</si>
  <si>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</si>
  <si>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</si>
  <si>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</si>
  <si>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</si>
  <si>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</si>
  <si>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</si>
  <si>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</si>
  <si>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</si>
  <si>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</si>
  <si>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</si>
  <si>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</si>
  <si>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</si>
  <si>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</si>
  <si>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</si>
  <si>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</si>
  <si>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</si>
  <si>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</si>
  <si>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</si>
  <si>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</si>
  <si>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</si>
  <si>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</si>
  <si>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</si>
  <si>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</si>
  <si>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</si>
  <si>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</si>
  <si>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</si>
  <si>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</si>
  <si>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</si>
  <si>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</si>
  <si>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</si>
  <si>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</si>
  <si>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</si>
  <si>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</si>
  <si>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</si>
  <si>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</si>
  <si>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</si>
  <si>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</si>
  <si>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</si>
  <si>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</si>
  <si>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</si>
  <si>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</si>
  <si>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</si>
  <si>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</si>
  <si>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</si>
  <si>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</si>
  <si>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</si>
  <si>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</si>
  <si>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</si>
  <si>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</si>
  <si>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</si>
  <si>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</si>
  <si>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</si>
  <si>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</si>
  <si>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</si>
  <si>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</si>
  <si>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</si>
  <si>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</si>
  <si>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</si>
  <si>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</si>
  <si>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</si>
  <si>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</si>
  <si>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</si>
  <si>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</si>
  <si>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</si>
  <si>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</si>
  <si>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</si>
  <si>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</si>
  <si>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</si>
  <si>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</si>
  <si>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</si>
  <si>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</si>
  <si>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</si>
  <si>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</si>
  <si>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</si>
  <si>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</si>
  <si>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</si>
  <si>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</si>
  <si>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</si>
  <si>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</si>
  <si>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</si>
  <si>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</si>
  <si>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</si>
  <si>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</si>
  <si>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</si>
  <si>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</si>
  <si>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</si>
  <si>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</si>
  <si>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</si>
  <si>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</si>
  <si>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</si>
  <si>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</si>
  <si>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</si>
  <si>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</si>
  <si>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</si>
  <si>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</si>
  <si>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</si>
  <si>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</si>
  <si>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</si>
  <si>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</si>
  <si>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</si>
  <si>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</si>
  <si>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</si>
  <si>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</si>
  <si>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</si>
  <si>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</si>
  <si>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</si>
  <si>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</si>
  <si>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</si>
  <si>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</si>
  <si>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</si>
  <si>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</si>
  <si>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</si>
  <si>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</si>
  <si>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</si>
  <si>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</si>
  <si>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</si>
  <si>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</si>
  <si>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</si>
  <si>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</si>
  <si>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</si>
  <si>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</si>
  <si>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</si>
  <si>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</si>
  <si>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</si>
  <si>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</si>
  <si>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</si>
  <si>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</si>
  <si>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</si>
  <si>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</si>
  <si>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</si>
  <si>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</si>
  <si>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</si>
  <si>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</si>
  <si>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</si>
  <si>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</si>
  <si>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</si>
  <si>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</si>
  <si>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</si>
  <si>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</si>
  <si>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</si>
  <si>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</si>
  <si>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</si>
  <si>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</si>
  <si>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</si>
  <si>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</si>
  <si>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</si>
  <si>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</si>
  <si>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</si>
  <si>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</si>
  <si>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</si>
  <si>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</si>
  <si>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</si>
  <si>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</si>
  <si>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</si>
  <si>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</si>
  <si>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</si>
  <si>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</si>
  <si>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</si>
  <si>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</si>
  <si>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</si>
  <si>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</si>
  <si>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</si>
  <si>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</si>
  <si>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</si>
  <si>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</si>
  <si>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</si>
  <si>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</si>
  <si>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</si>
  <si>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</si>
  <si>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</si>
  <si>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</si>
  <si>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</si>
  <si>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</si>
  <si>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</si>
  <si>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</si>
  <si>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</si>
  <si>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</si>
  <si>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</si>
  <si>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</si>
  <si>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</si>
  <si>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</si>
  <si>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</si>
  <si>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</si>
  <si>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</si>
  <si>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</si>
  <si>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</si>
  <si>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</si>
  <si>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</si>
  <si>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</si>
  <si>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</si>
  <si>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</si>
  <si>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</si>
  <si>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</si>
  <si>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</si>
  <si>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</si>
  <si>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</si>
  <si>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</si>
  <si>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</si>
  <si>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</si>
  <si>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</si>
  <si>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</si>
  <si>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</si>
  <si>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</si>
  <si>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</si>
  <si>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</si>
  <si>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</si>
  <si>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</si>
  <si>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</si>
  <si>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</si>
  <si>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</si>
  <si>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</si>
  <si>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</si>
  <si>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</si>
  <si>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</si>
  <si>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</si>
  <si>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</si>
  <si>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</si>
  <si>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</si>
  <si>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</si>
  <si>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</si>
  <si>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</si>
  <si>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</si>
  <si>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</si>
  <si>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</si>
  <si>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</si>
  <si>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</si>
  <si>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</si>
  <si>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</si>
  <si>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</si>
  <si>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</si>
  <si>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</si>
  <si>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</si>
  <si>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</si>
  <si>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</si>
  <si>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</si>
  <si>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</si>
  <si>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</si>
  <si>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</si>
  <si>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</si>
  <si>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</si>
  <si>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</si>
  <si>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</si>
  <si>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</si>
  <si>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</si>
  <si>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</si>
  <si>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</si>
  <si>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</si>
  <si>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</si>
  <si>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</si>
  <si>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</si>
  <si>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</si>
  <si>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</si>
  <si>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</si>
  <si>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</si>
  <si>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</si>
  <si>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</si>
  <si>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</si>
  <si>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</si>
  <si>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</si>
  <si>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</si>
  <si>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</si>
  <si>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</si>
  <si>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</si>
  <si>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</si>
  <si>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</si>
  <si>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</si>
  <si>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</si>
  <si>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</si>
  <si>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</si>
  <si>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</si>
  <si>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</si>
  <si>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</si>
  <si>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</si>
  <si>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</si>
  <si>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</si>
  <si>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</si>
  <si>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</si>
  <si>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</si>
  <si>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</si>
  <si>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</si>
  <si>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</si>
  <si>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</si>
  <si>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</si>
  <si>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</si>
  <si>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</si>
  <si>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</si>
  <si>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</si>
  <si>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</si>
  <si>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</si>
  <si>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</si>
  <si>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</si>
  <si>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</si>
  <si>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</si>
  <si>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</si>
  <si>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</si>
  <si>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</si>
  <si>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</si>
  <si>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</si>
  <si>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</si>
  <si>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</si>
  <si>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</si>
  <si>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</si>
  <si>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</si>
  <si>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</si>
  <si>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</si>
  <si>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</si>
  <si>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</si>
  <si>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</si>
  <si>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</si>
  <si>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</si>
  <si>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</si>
  <si>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</si>
  <si>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</si>
  <si>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</si>
  <si>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</si>
  <si>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</si>
  <si>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</si>
  <si>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</si>
  <si>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</si>
  <si>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</si>
  <si>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</si>
  <si>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</si>
  <si>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</si>
  <si>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</si>
  <si>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</si>
  <si>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</si>
  <si>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</si>
  <si>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</si>
  <si>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</si>
  <si>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</si>
  <si>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</si>
  <si>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</si>
  <si>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</si>
  <si>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</si>
  <si>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</si>
  <si>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</si>
  <si>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</si>
  <si>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</si>
  <si>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</si>
  <si>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</si>
  <si>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</si>
  <si>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</si>
  <si>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</si>
  <si>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</si>
  <si>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</si>
  <si>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</si>
  <si>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</si>
  <si>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</si>
  <si>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</si>
  <si>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</si>
  <si>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</si>
  <si>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</si>
  <si>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</si>
  <si>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</si>
  <si>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</si>
  <si>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</si>
  <si>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</si>
  <si>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</si>
  <si>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</si>
  <si>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</si>
  <si>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</si>
  <si>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</si>
  <si>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</si>
  <si>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</si>
  <si>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</si>
  <si>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</si>
  <si>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</si>
  <si>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</si>
  <si>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</si>
  <si>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</si>
  <si>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</si>
  <si>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</si>
  <si>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</si>
  <si>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</si>
  <si>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</si>
  <si>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</si>
  <si>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</si>
  <si>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</si>
  <si>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</si>
  <si>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</si>
  <si>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</si>
  <si>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</si>
  <si>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</si>
  <si>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</si>
  <si>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</si>
  <si>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</si>
  <si>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</si>
  <si>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</si>
  <si>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</si>
  <si>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</si>
  <si>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</si>
  <si>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</si>
  <si>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</si>
  <si>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</si>
  <si>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</si>
  <si>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</si>
  <si>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</si>
  <si>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</si>
  <si>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</si>
  <si>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</si>
  <si>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</si>
  <si>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</si>
  <si>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</si>
  <si>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</si>
  <si>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</si>
  <si>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</si>
  <si>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</si>
  <si>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</si>
  <si>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</si>
  <si>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</si>
  <si>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</si>
  <si>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</si>
  <si>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</si>
  <si>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</si>
  <si>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</si>
  <si>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</si>
  <si>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</si>
  <si>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</si>
  <si>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</si>
  <si>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</si>
  <si>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</si>
  <si>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</si>
  <si>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</si>
  <si>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</si>
  <si>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</si>
  <si>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</si>
  <si>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</si>
  <si>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</si>
  <si>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</si>
  <si>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</si>
  <si>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</si>
  <si>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</si>
  <si>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</si>
  <si>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</si>
  <si>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</si>
  <si>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</si>
  <si>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</si>
  <si>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</si>
  <si>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</si>
  <si>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</si>
  <si>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</si>
  <si>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</si>
  <si>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</si>
  <si>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</si>
  <si>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</si>
  <si>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</si>
  <si>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</si>
  <si>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</si>
  <si>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</si>
  <si>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</si>
  <si>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</si>
  <si>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</si>
  <si>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</si>
  <si>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</si>
  <si>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</si>
  <si>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</si>
  <si>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</si>
  <si>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</si>
  <si>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</si>
  <si>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</si>
  <si>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</si>
  <si>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</si>
  <si>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</si>
  <si>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</si>
  <si>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</si>
  <si>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</si>
  <si>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</si>
  <si>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</si>
  <si>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</si>
  <si>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</si>
  <si>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</si>
  <si>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</si>
  <si>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</si>
  <si>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</si>
  <si>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</si>
  <si>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</si>
  <si>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</si>
  <si>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</si>
  <si>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</si>
  <si>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</si>
  <si>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</si>
  <si>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</si>
  <si>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</si>
  <si>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</si>
  <si>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</si>
  <si>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</si>
  <si>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</si>
  <si>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</si>
  <si>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</si>
  <si>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</si>
  <si>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</si>
  <si>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</si>
  <si>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</si>
  <si>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</si>
  <si>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</si>
  <si>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</si>
  <si>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</si>
  <si>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</si>
  <si>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</si>
  <si>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</si>
  <si>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</si>
  <si>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</si>
  <si>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</si>
  <si>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</si>
  <si>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</si>
  <si>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</si>
  <si>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</si>
  <si>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</si>
  <si>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</si>
  <si>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</si>
  <si>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</si>
  <si>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</si>
  <si>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</si>
  <si>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</si>
  <si>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</si>
  <si>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</si>
  <si>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</si>
  <si>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</si>
  <si>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</si>
  <si>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</si>
  <si>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</si>
  <si>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</si>
  <si>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</si>
  <si>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</si>
  <si>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</si>
  <si>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</si>
  <si>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</si>
  <si>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</si>
  <si>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</si>
  <si>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</si>
  <si>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</si>
  <si>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</si>
  <si>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</si>
  <si>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</si>
  <si>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</si>
  <si>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</si>
  <si>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</si>
  <si>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</si>
  <si>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</si>
  <si>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</si>
  <si>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</si>
  <si>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</si>
  <si>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</si>
  <si>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</si>
  <si>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</si>
  <si>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</si>
  <si>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</si>
  <si>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</si>
  <si>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</si>
  <si>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</si>
  <si>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</si>
  <si>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</si>
  <si>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</si>
  <si>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</si>
  <si>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</si>
  <si>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</si>
  <si>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</si>
  <si>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</si>
  <si>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</si>
  <si>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</si>
  <si>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</si>
  <si>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</si>
  <si>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</si>
  <si>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</si>
  <si>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</si>
  <si>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</si>
  <si>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</si>
  <si>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</si>
  <si>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</si>
  <si>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</si>
  <si>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</si>
  <si>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</si>
  <si>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</si>
  <si>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</si>
  <si>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</si>
  <si>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</si>
  <si>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</si>
  <si>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</si>
  <si>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</si>
  <si>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</si>
  <si>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</si>
  <si>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</si>
  <si>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</si>
  <si>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</si>
  <si>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</si>
  <si>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</si>
  <si>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</si>
  <si>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</si>
  <si>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</si>
  <si>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</si>
  <si>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</si>
  <si>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</si>
  <si>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</si>
  <si>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</si>
  <si>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</si>
  <si>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</si>
  <si>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</si>
  <si>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</si>
  <si>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</si>
  <si>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</si>
  <si>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</si>
  <si>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</si>
  <si>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</si>
  <si>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</si>
  <si>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</si>
  <si>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</si>
  <si>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</si>
  <si>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</si>
  <si>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</si>
  <si>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</si>
  <si>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</si>
  <si>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</si>
  <si>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</si>
  <si>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</si>
  <si>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</si>
  <si>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</si>
  <si>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</si>
  <si>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</si>
  <si>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</si>
  <si>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</si>
  <si>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</si>
  <si>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</si>
  <si>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</si>
  <si>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</si>
  <si>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</si>
  <si>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</si>
  <si>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</si>
  <si>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</si>
  <si>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</si>
  <si>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</si>
  <si>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</si>
  <si>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</si>
  <si>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</si>
  <si>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</si>
  <si>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</si>
  <si>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</si>
  <si>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</si>
  <si>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</si>
  <si>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</si>
  <si>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</si>
  <si>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</si>
  <si>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</si>
  <si>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</si>
  <si>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</si>
  <si>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</si>
  <si>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</si>
  <si>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</si>
  <si>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</si>
  <si>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</si>
  <si>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</si>
  <si>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</si>
  <si>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</si>
  <si>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</si>
  <si>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</si>
  <si>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</si>
  <si>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</si>
  <si>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</si>
  <si>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</si>
  <si>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</si>
  <si>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</si>
  <si>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</si>
  <si>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</si>
  <si>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</si>
  <si>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</si>
  <si>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</si>
  <si>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</si>
  <si>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</si>
  <si>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</si>
  <si>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</si>
  <si>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</si>
  <si>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</si>
  <si>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</si>
  <si>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</si>
  <si>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</si>
  <si>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</si>
  <si>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</si>
  <si>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</si>
  <si>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</si>
  <si>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</si>
  <si>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</si>
  <si>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</si>
  <si>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</si>
  <si>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</si>
  <si>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</si>
  <si>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</si>
  <si>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</si>
  <si>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</si>
  <si>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</si>
  <si>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</si>
  <si>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</si>
  <si>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</si>
  <si>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</si>
  <si>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</si>
  <si>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</si>
  <si>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</si>
  <si>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</si>
  <si>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</si>
  <si>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</si>
  <si>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</si>
  <si>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</si>
  <si>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</si>
  <si>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</si>
  <si>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</si>
  <si>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</si>
  <si>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</si>
  <si>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</si>
  <si>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</si>
  <si>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</si>
  <si>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</si>
  <si>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</si>
  <si>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</si>
  <si>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</si>
  <si>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</si>
  <si>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</si>
  <si>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</si>
  <si>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</si>
  <si>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</si>
  <si>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</si>
  <si>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</si>
  <si>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</si>
  <si>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</si>
  <si>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</si>
  <si>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</si>
  <si>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</si>
  <si>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</si>
  <si>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</si>
  <si>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</si>
  <si>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</si>
  <si>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</si>
  <si>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</si>
  <si>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</si>
  <si>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</si>
  <si>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</si>
  <si>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</si>
  <si>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</si>
  <si>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</si>
  <si>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</si>
  <si>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</si>
  <si>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</si>
  <si>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</si>
  <si>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</si>
  <si>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</si>
  <si>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</si>
  <si>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</si>
  <si>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</si>
  <si>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</si>
  <si>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</si>
  <si>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</si>
  <si>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</si>
  <si>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</si>
  <si>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</si>
  <si>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</si>
  <si>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</si>
  <si>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</si>
  <si>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</si>
  <si>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</si>
  <si>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</si>
  <si>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</si>
  <si>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</si>
  <si>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</si>
  <si>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</si>
  <si>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</si>
  <si>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</si>
  <si>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</si>
  <si>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</si>
  <si>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</si>
  <si>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</si>
  <si>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</si>
  <si>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</si>
  <si>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</si>
  <si>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</si>
  <si>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</si>
  <si>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</si>
  <si>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</si>
  <si>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</si>
  <si>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</si>
  <si>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</si>
  <si>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</si>
  <si>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</si>
  <si>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</si>
  <si>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</si>
  <si>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</si>
  <si>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</si>
  <si>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</si>
  <si>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</si>
  <si>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</si>
  <si>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</si>
  <si>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</si>
  <si>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</si>
  <si>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</si>
  <si>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</si>
  <si>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</si>
  <si>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</si>
  <si>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</si>
  <si>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</si>
  <si>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</si>
  <si>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</si>
  <si>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</si>
  <si>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</si>
  <si>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</si>
  <si>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</si>
  <si>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</si>
  <si>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</si>
  <si>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</si>
  <si>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</si>
  <si>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</si>
  <si>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</si>
  <si>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</si>
  <si>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</si>
  <si>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</si>
  <si>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</si>
  <si>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</si>
  <si>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</si>
  <si>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</si>
  <si>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</si>
  <si>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</si>
  <si>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</si>
  <si>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</si>
  <si>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</si>
  <si>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</si>
  <si>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</si>
  <si>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</si>
  <si>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</si>
  <si>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</si>
  <si>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</si>
  <si>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</si>
  <si>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</si>
  <si>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</si>
  <si>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</si>
  <si>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</si>
  <si>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</si>
  <si>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</si>
  <si>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</si>
  <si>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</si>
  <si>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</si>
  <si>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</si>
  <si>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</si>
  <si>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</si>
  <si>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</si>
  <si>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</si>
  <si>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</si>
  <si>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</si>
  <si>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</si>
  <si>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</si>
  <si>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</si>
  <si>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</si>
  <si>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</si>
  <si>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</si>
  <si>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</si>
  <si>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</si>
  <si>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</si>
  <si>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</si>
  <si>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</si>
  <si>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</si>
  <si>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</si>
  <si>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</si>
  <si>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</si>
  <si>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</si>
  <si>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</si>
  <si>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</si>
  <si>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</si>
  <si>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</si>
  <si>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</si>
  <si>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</si>
  <si>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</si>
  <si>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</si>
  <si>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</si>
  <si>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</si>
  <si>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</si>
  <si>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</si>
  <si>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</si>
  <si>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</si>
  <si>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</si>
  <si>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</si>
  <si>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</si>
  <si>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</si>
  <si>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</si>
  <si>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</si>
  <si>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</si>
  <si>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</si>
  <si>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</si>
  <si>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</si>
  <si>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</si>
  <si>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</si>
  <si>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</si>
  <si>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</si>
  <si>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</si>
  <si>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</si>
  <si>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</si>
  <si>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</si>
  <si>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</si>
  <si>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</si>
  <si>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</si>
  <si>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</si>
  <si>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</si>
  <si>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</si>
  <si>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</si>
  <si>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</si>
  <si>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</si>
  <si>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</si>
  <si>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</si>
  <si>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</si>
  <si>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</si>
  <si>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</si>
  <si>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</si>
  <si>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</si>
  <si>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</si>
  <si>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</si>
  <si>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</si>
  <si>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</si>
  <si>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</si>
  <si>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</si>
  <si>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</si>
  <si>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</si>
  <si>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</si>
  <si>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</si>
  <si>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</si>
  <si>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</si>
  <si>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</si>
  <si>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</si>
  <si>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</si>
  <si>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</si>
  <si>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</si>
  <si>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</si>
  <si>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</si>
  <si>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</si>
  <si>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</si>
  <si>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</si>
  <si>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</si>
  <si>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</si>
  <si>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</si>
  <si>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</si>
  <si>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</si>
  <si>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</si>
  <si>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</si>
  <si>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</si>
  <si>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</si>
  <si>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</si>
  <si>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</si>
  <si>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</si>
  <si>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</si>
  <si>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</si>
  <si>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</si>
  <si>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</si>
  <si>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</si>
  <si>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</si>
  <si>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</si>
  <si>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</si>
  <si>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</si>
  <si>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</si>
  <si>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</si>
  <si>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</si>
  <si>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</si>
  <si>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</si>
  <si>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</si>
  <si>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</si>
  <si>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</si>
  <si>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</si>
  <si>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</si>
  <si>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</si>
  <si>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</si>
  <si>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</si>
  <si>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</si>
  <si>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</si>
  <si>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</si>
  <si>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</si>
  <si>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</si>
  <si>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</si>
  <si>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</si>
  <si>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</si>
  <si>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</si>
  <si>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</si>
  <si>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</si>
  <si>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</si>
  <si>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</si>
  <si>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</si>
  <si>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</si>
  <si>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</si>
  <si>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</si>
  <si>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</si>
  <si>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</si>
  <si>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</si>
  <si>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</si>
  <si>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</si>
  <si>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</si>
  <si>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</si>
  <si>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</si>
  <si>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</si>
  <si>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</si>
  <si>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</si>
  <si>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</si>
  <si>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</si>
  <si>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</si>
  <si>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</si>
  <si>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</si>
  <si>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</si>
  <si>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</si>
  <si>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</si>
  <si>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</si>
  <si>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</si>
  <si>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</si>
  <si>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</si>
  <si>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</si>
  <si>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</si>
  <si>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</si>
  <si>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</si>
  <si>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</si>
  <si>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</si>
  <si>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</si>
  <si>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</si>
  <si>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</si>
  <si>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</si>
  <si>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</si>
  <si>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</si>
  <si>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</si>
  <si>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</si>
  <si>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</si>
  <si>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</si>
  <si>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</si>
  <si>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</si>
  <si>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</si>
  <si>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</si>
  <si>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</si>
  <si>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</si>
  <si>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</si>
  <si>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</si>
  <si>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</si>
  <si>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</si>
  <si>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</si>
  <si>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</si>
  <si>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</si>
  <si>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</si>
  <si>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</si>
  <si>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</si>
  <si>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</si>
  <si>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</si>
  <si>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</si>
  <si>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</si>
  <si>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</si>
  <si>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</si>
  <si>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</si>
  <si>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</si>
  <si>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</si>
  <si>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</si>
  <si>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</si>
  <si>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</si>
  <si>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</si>
  <si>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</si>
  <si>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</si>
  <si>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</si>
  <si>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</si>
  <si>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</si>
  <si>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</si>
  <si>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</si>
  <si>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</si>
  <si>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</si>
  <si>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</si>
  <si>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</si>
  <si>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</si>
  <si>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</si>
  <si>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</si>
  <si>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</si>
  <si>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</si>
  <si>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</si>
  <si>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</si>
  <si>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</si>
  <si>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</si>
  <si>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</si>
  <si>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</si>
  <si>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</si>
  <si>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</si>
  <si>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</si>
  <si>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</si>
  <si>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</si>
  <si>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</si>
  <si>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</si>
  <si>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</si>
  <si>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</si>
  <si>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</si>
  <si>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</si>
  <si>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</si>
  <si>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</si>
  <si>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</si>
  <si>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</si>
  <si>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</si>
  <si>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</si>
  <si>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</si>
  <si>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</si>
  <si>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</si>
  <si>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</si>
  <si>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</si>
  <si>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</si>
  <si>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</si>
  <si>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</si>
  <si>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</si>
  <si>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</si>
  <si>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</si>
  <si>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</si>
  <si>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</si>
  <si>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</si>
  <si>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</si>
  <si>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</si>
  <si>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</si>
  <si>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</si>
  <si>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</si>
  <si>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</si>
  <si>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</si>
  <si>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</si>
  <si>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</si>
  <si>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</si>
  <si>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</si>
  <si>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</si>
  <si>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</si>
  <si>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</si>
  <si>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</si>
  <si>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</si>
  <si>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</si>
  <si>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</si>
  <si>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</si>
  <si>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</si>
  <si>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</si>
  <si>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</si>
  <si>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</si>
  <si>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</si>
  <si>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</si>
  <si>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</si>
  <si>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</si>
  <si>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</si>
  <si>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</si>
  <si>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</si>
  <si>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</si>
  <si>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</si>
  <si>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</si>
  <si>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</si>
  <si>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</si>
  <si>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</si>
  <si>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</si>
  <si>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</si>
  <si>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</si>
  <si>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</si>
  <si>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</si>
  <si>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</si>
  <si>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</si>
  <si>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</si>
  <si>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</si>
  <si>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</si>
  <si>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</si>
  <si>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</si>
  <si>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</si>
  <si>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</si>
  <si>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</si>
  <si>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</si>
  <si>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</si>
  <si>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</si>
  <si>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</si>
  <si>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</si>
  <si>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</si>
  <si>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</si>
  <si>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</si>
  <si>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</si>
  <si>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</si>
  <si>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</si>
  <si>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</si>
  <si>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</si>
  <si>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</si>
  <si>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</si>
  <si>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</si>
  <si>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</si>
  <si>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</si>
  <si>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</si>
  <si>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</si>
  <si>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</si>
  <si>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</si>
  <si>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</si>
  <si>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</si>
  <si>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</si>
  <si>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</si>
  <si>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</si>
  <si>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</si>
  <si>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</si>
  <si>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</si>
  <si>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</si>
  <si>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</si>
  <si>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</si>
  <si>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</si>
  <si>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</si>
  <si>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</si>
  <si>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</si>
  <si>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</si>
  <si>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</si>
  <si>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</si>
  <si>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</si>
  <si>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</si>
  <si>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</si>
  <si>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</si>
  <si>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</si>
  <si>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</si>
  <si>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</si>
  <si>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</si>
  <si>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</si>
  <si>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</si>
  <si>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</si>
  <si>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</si>
  <si>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</si>
  <si>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</si>
  <si>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</si>
  <si>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</si>
  <si>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</si>
  <si>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</si>
  <si>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</si>
  <si>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</si>
  <si>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</si>
  <si>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</si>
  <si>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</si>
  <si>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</si>
  <si>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</si>
  <si>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</si>
  <si>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</si>
  <si>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</si>
  <si>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</si>
  <si>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</si>
  <si>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</si>
  <si>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</si>
  <si>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</si>
  <si>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</si>
  <si>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</si>
  <si>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</si>
  <si>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</si>
  <si>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</si>
  <si>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</si>
  <si>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</si>
  <si>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</si>
  <si>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</si>
  <si>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</si>
  <si>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</si>
  <si>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</si>
  <si>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</si>
  <si>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</si>
  <si>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</si>
  <si>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</si>
  <si>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</si>
  <si>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</si>
  <si>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</si>
  <si>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</si>
  <si>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</si>
  <si>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</si>
  <si>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</si>
  <si>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</si>
  <si>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</si>
  <si>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</si>
  <si>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</si>
  <si>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</si>
  <si>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</si>
  <si>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</si>
  <si>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</si>
  <si>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</si>
  <si>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</si>
  <si>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</si>
  <si>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</si>
  <si>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</si>
  <si>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</si>
  <si>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</si>
  <si>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</si>
  <si>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</si>
  <si>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</si>
  <si>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</si>
  <si>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</si>
  <si>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</si>
  <si>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</si>
  <si>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</si>
  <si>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</si>
  <si>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</si>
  <si>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</si>
  <si>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</si>
  <si>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</si>
  <si>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</si>
  <si>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</si>
  <si>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</si>
  <si>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</si>
  <si>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</si>
  <si>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</si>
  <si>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</si>
  <si>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</si>
  <si>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</si>
  <si>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</si>
  <si>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</si>
  <si>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</si>
  <si>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</si>
  <si>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</si>
  <si>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</si>
  <si>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</si>
  <si>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</si>
  <si>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</si>
  <si>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</si>
  <si>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</si>
  <si>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</si>
  <si>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</si>
  <si>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</si>
  <si>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</si>
  <si>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</si>
  <si>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</si>
  <si>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</si>
  <si>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</si>
  <si>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</si>
  <si>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</si>
  <si>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</si>
  <si>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</si>
  <si>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</si>
  <si>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</si>
  <si>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</si>
  <si>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</si>
  <si>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</si>
  <si>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</si>
  <si>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</si>
  <si>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</si>
  <si>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</si>
  <si>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</si>
  <si>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</si>
  <si>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</si>
  <si>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</si>
  <si>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</si>
  <si>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</si>
  <si>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</si>
  <si>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</si>
  <si>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</si>
  <si>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</si>
  <si>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</si>
  <si>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</si>
  <si>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</si>
  <si>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</si>
  <si>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</si>
  <si>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</si>
  <si>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</si>
  <si>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</si>
  <si>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</si>
  <si>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</si>
  <si>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</si>
  <si>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</si>
  <si>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</si>
  <si>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</si>
  <si>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</si>
  <si>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</si>
  <si>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</si>
  <si>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</si>
  <si>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</si>
  <si>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</si>
  <si>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</si>
  <si>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</si>
  <si>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</si>
  <si>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</si>
  <si>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</si>
  <si>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</si>
  <si>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</si>
  <si>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</si>
  <si>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</si>
  <si>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</si>
  <si>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</si>
  <si>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</si>
  <si>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</si>
  <si>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</si>
  <si>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</si>
  <si>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</si>
  <si>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</si>
  <si>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</si>
  <si>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</si>
  <si>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</si>
  <si>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</si>
  <si>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</si>
  <si>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</si>
  <si>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</si>
  <si>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</si>
  <si>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</si>
  <si>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</si>
  <si>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</si>
  <si>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</si>
  <si>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</si>
  <si>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</si>
  <si>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</si>
  <si>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</si>
  <si>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</si>
  <si>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</si>
  <si>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</si>
  <si>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</si>
  <si>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</si>
  <si>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</si>
  <si>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</si>
  <si>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</si>
  <si>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</si>
  <si>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</si>
  <si>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</si>
  <si>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</si>
  <si>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</si>
  <si>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</si>
  <si>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</si>
  <si>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</si>
  <si>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</si>
  <si>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</si>
  <si>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</si>
  <si>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</si>
  <si>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</si>
  <si>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</si>
  <si>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</si>
  <si>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</si>
  <si>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</si>
  <si>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</si>
  <si>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</si>
  <si>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</si>
  <si>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</si>
  <si>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</si>
  <si>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</si>
  <si>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</si>
  <si>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</si>
  <si>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</si>
  <si>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</si>
  <si>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</si>
  <si>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</si>
  <si>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</si>
  <si>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</si>
  <si>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</si>
  <si>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</si>
  <si>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</si>
  <si>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</si>
  <si>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</si>
  <si>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</si>
  <si>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</si>
  <si>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</si>
  <si>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</si>
  <si>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</si>
  <si>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</si>
  <si>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</si>
  <si>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</si>
  <si>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</si>
  <si>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</si>
  <si>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</si>
  <si>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</si>
  <si>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</si>
  <si>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</si>
  <si>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</si>
  <si>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</si>
  <si>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</si>
  <si>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</si>
  <si>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</si>
  <si>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</si>
  <si>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</si>
  <si>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</si>
  <si>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</si>
  <si>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</si>
  <si>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</si>
  <si>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</si>
  <si>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</si>
  <si>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</si>
  <si>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</si>
  <si>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</si>
  <si>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</si>
  <si>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</si>
  <si>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</si>
  <si>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</si>
  <si>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</si>
  <si>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</si>
  <si>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</si>
  <si>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</si>
  <si>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</si>
  <si>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</si>
  <si>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</si>
  <si>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</si>
  <si>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</si>
  <si>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</si>
  <si>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</si>
  <si>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</si>
  <si>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</si>
  <si>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</si>
  <si>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</si>
  <si>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</si>
  <si>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</si>
  <si>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</si>
  <si>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</si>
  <si>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</si>
  <si>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</si>
  <si>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</si>
  <si>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</si>
  <si>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</si>
  <si>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</si>
  <si>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</si>
  <si>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</si>
  <si>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</si>
  <si>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</si>
  <si>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</si>
  <si>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</si>
  <si>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</si>
  <si>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</si>
  <si>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</si>
  <si>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</si>
  <si>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</si>
  <si>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</si>
  <si>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</si>
  <si>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</si>
  <si>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</si>
  <si>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</si>
  <si>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</si>
  <si>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</si>
  <si>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</si>
  <si>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</si>
  <si>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</si>
  <si>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</si>
  <si>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</si>
  <si>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</si>
  <si>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</si>
  <si>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</si>
  <si>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</si>
  <si>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</si>
  <si>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</si>
  <si>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</si>
  <si>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</si>
  <si>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</si>
  <si>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</si>
  <si>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</si>
  <si>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</si>
  <si>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</si>
  <si>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</si>
  <si>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</si>
  <si>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</si>
  <si>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</si>
  <si>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</si>
  <si>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</si>
  <si>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</si>
  <si>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</si>
  <si>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</si>
  <si>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</si>
  <si>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</si>
  <si>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</si>
  <si>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</si>
  <si>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</si>
  <si>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</si>
  <si>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</si>
  <si>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</si>
  <si>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</si>
  <si>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</si>
  <si>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</si>
  <si>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</si>
  <si>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</si>
  <si>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</si>
  <si>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</si>
  <si>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</si>
  <si>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</si>
  <si>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</si>
  <si>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</si>
  <si>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</si>
  <si>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</si>
  <si>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</si>
  <si>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</si>
  <si>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</si>
  <si>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</si>
  <si>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</si>
  <si>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</si>
  <si>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</si>
  <si>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</si>
  <si>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</si>
  <si>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</si>
  <si>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</si>
  <si>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</si>
  <si>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</si>
  <si>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</si>
  <si>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</si>
  <si>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</si>
  <si>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</si>
  <si>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</si>
  <si>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</si>
  <si>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</si>
  <si>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</si>
  <si>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</si>
  <si>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</si>
  <si>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</si>
  <si>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</si>
  <si>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</si>
  <si>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</si>
  <si>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</si>
  <si>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</si>
  <si>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</si>
  <si>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</si>
  <si>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</si>
  <si>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</si>
  <si>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</si>
  <si>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</si>
  <si>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</si>
  <si>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</si>
  <si>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</si>
  <si>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</si>
  <si>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</si>
  <si>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</si>
  <si>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</si>
  <si>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</si>
  <si>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</si>
  <si>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</si>
  <si>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</si>
  <si>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</si>
  <si>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</si>
  <si>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</si>
  <si>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</si>
  <si>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</si>
  <si>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</si>
  <si>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</si>
  <si>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</si>
  <si>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</si>
  <si>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</si>
  <si>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</si>
  <si>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</si>
  <si>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</si>
  <si>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</si>
  <si>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</si>
  <si>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</si>
  <si>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</si>
  <si>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</si>
  <si>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</si>
  <si>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</si>
  <si>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</si>
  <si>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</si>
  <si>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</si>
  <si>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</si>
  <si>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</si>
  <si>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</si>
  <si>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</si>
  <si>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</si>
  <si>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</si>
  <si>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</si>
  <si>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</si>
  <si>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</si>
  <si>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</si>
  <si>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</si>
  <si>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</si>
  <si>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</si>
  <si>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</si>
  <si>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</si>
  <si>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</si>
  <si>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</si>
  <si>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</si>
  <si>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</si>
  <si>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</si>
  <si>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</si>
  <si>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</si>
  <si>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</si>
  <si>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</si>
  <si>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</si>
  <si>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</si>
  <si>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</si>
  <si>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</si>
  <si>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</si>
  <si>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</si>
  <si>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</si>
  <si>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</si>
  <si>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</si>
  <si>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</si>
  <si>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</si>
  <si>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</si>
  <si>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</si>
  <si>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</si>
  <si>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</si>
  <si>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</si>
  <si>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</si>
  <si>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</si>
  <si>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</si>
  <si>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</si>
  <si>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</si>
  <si>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</si>
  <si>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</si>
  <si>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</si>
  <si>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</si>
  <si>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</si>
  <si>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</si>
  <si>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</si>
  <si>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</si>
  <si>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</si>
  <si>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</si>
  <si>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</si>
  <si>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</si>
  <si>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</si>
  <si>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</si>
  <si>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</si>
  <si>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</si>
  <si>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</si>
  <si>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</si>
  <si>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</si>
  <si>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</si>
  <si>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</si>
  <si>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</si>
  <si>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</si>
  <si>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</si>
  <si>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</si>
  <si>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</si>
  <si>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</si>
  <si>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</si>
  <si>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</si>
  <si>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</si>
  <si>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</si>
  <si>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</si>
  <si>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</si>
  <si>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</si>
  <si>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</si>
  <si>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</si>
  <si>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</si>
  <si>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</si>
  <si>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</si>
  <si>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</si>
  <si>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</si>
  <si>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</si>
  <si>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</si>
  <si>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</si>
  <si>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</si>
  <si>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</si>
  <si>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</si>
  <si>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</si>
  <si>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</si>
  <si>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</si>
  <si>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</si>
  <si>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</si>
  <si>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</si>
  <si>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</si>
  <si>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</si>
  <si>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</si>
  <si>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</si>
  <si>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</si>
  <si>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</si>
  <si>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</si>
  <si>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</si>
  <si>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</si>
  <si>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</si>
  <si>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</si>
  <si>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</si>
  <si>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</si>
  <si>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</si>
  <si>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</si>
  <si>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</si>
  <si>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</si>
  <si>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</si>
  <si>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</si>
  <si>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</si>
  <si>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</si>
  <si>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</si>
  <si>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</si>
  <si>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</si>
  <si>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</si>
  <si>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</si>
  <si>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</si>
  <si>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</si>
  <si>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</si>
  <si>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</si>
  <si>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</si>
  <si>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</si>
  <si>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</si>
  <si>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</si>
  <si>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</si>
  <si>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</si>
  <si>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</si>
  <si>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</si>
  <si>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</si>
  <si>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</si>
  <si>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</si>
  <si>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</si>
  <si>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</si>
  <si>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</si>
  <si>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</si>
  <si>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</si>
  <si>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</si>
  <si>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</si>
  <si>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</si>
  <si>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</si>
  <si>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</si>
  <si>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</si>
  <si>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</si>
  <si>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</si>
  <si>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</si>
  <si>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</si>
  <si>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</si>
  <si>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</si>
  <si>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</si>
  <si>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</si>
  <si>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</si>
  <si>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</si>
  <si>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</si>
  <si>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</si>
  <si>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</si>
  <si>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</si>
  <si>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</si>
  <si>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</si>
  <si>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</si>
  <si>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</si>
  <si>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</si>
  <si>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</si>
  <si>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</si>
  <si>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</si>
  <si>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</si>
  <si>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</si>
  <si>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</si>
  <si>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</si>
  <si>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</si>
  <si>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</si>
  <si>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</si>
  <si>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</si>
  <si>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</si>
  <si>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</si>
  <si>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</si>
  <si>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</si>
  <si>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</si>
  <si>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</si>
  <si>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</si>
  <si>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</si>
  <si>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</si>
  <si>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</si>
  <si>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</si>
  <si>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</si>
  <si>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</si>
  <si>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</si>
  <si>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</si>
  <si>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</si>
  <si>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</si>
  <si>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</si>
  <si>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</si>
  <si>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</si>
  <si>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</si>
  <si>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</si>
  <si>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</si>
  <si>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</si>
  <si>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</si>
  <si>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</si>
  <si>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</si>
  <si>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</si>
  <si>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</si>
  <si>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</si>
  <si>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</si>
  <si>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</si>
  <si>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</si>
  <si>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</si>
  <si>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</si>
  <si>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</si>
  <si>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</si>
  <si>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</si>
  <si>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</si>
  <si>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</si>
  <si>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</si>
  <si>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</si>
  <si>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</si>
  <si>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</si>
  <si>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</si>
  <si>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</si>
  <si>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</si>
  <si>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</si>
  <si>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</si>
  <si>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</si>
  <si>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</si>
  <si>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</si>
  <si>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</si>
  <si>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</si>
  <si>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</si>
  <si>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</si>
  <si>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</si>
  <si>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</si>
  <si>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</si>
  <si>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</si>
  <si>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</si>
  <si>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</si>
  <si>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</si>
  <si>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</si>
  <si>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</si>
  <si>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</si>
  <si>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</si>
  <si>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</si>
  <si>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</si>
  <si>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</si>
  <si>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</si>
  <si>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</si>
  <si>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</si>
  <si>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</si>
  <si>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</si>
  <si>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</si>
  <si>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</si>
  <si>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</si>
  <si>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</si>
  <si>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</si>
  <si>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</si>
  <si>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</si>
  <si>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</si>
  <si>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</si>
  <si>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</si>
  <si>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</si>
  <si>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</si>
  <si>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</si>
  <si>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</si>
  <si>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</si>
  <si>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</si>
  <si>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</si>
  <si>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</si>
  <si>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</si>
  <si>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</si>
  <si>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</si>
  <si>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</si>
  <si>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</si>
  <si>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</si>
  <si>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</si>
  <si>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</si>
  <si>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</si>
  <si>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</si>
  <si>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</si>
  <si>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</si>
  <si>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</si>
  <si>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</si>
  <si>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</si>
  <si>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</si>
  <si>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</si>
  <si>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</si>
  <si>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</si>
  <si>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</si>
  <si>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</si>
  <si>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</si>
  <si>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</si>
  <si>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</si>
  <si>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</si>
  <si>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</si>
  <si>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</si>
  <si>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</si>
  <si>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</si>
  <si>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</si>
  <si>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</si>
  <si>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</si>
  <si>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</si>
  <si>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</si>
  <si>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</si>
  <si>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</si>
  <si>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</si>
  <si>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</si>
  <si>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</si>
  <si>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</si>
  <si>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</si>
  <si>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</si>
  <si>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</si>
  <si>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</si>
  <si>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</si>
  <si>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</si>
  <si>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</si>
  <si>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</si>
  <si>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</si>
  <si>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</si>
  <si>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</si>
  <si>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</si>
  <si>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</si>
  <si>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</si>
  <si>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</si>
  <si>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</si>
  <si>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</si>
  <si>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</si>
  <si>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</si>
  <si>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</si>
  <si>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</si>
  <si>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</si>
  <si>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</si>
  <si>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</si>
  <si>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</si>
  <si>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</si>
  <si>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</si>
  <si>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</si>
  <si>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</si>
  <si>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</si>
  <si>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</si>
  <si>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</si>
  <si>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</si>
  <si>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</si>
  <si>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</si>
  <si>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</si>
  <si>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</si>
  <si>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</si>
  <si>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</si>
  <si>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</si>
  <si>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</si>
  <si>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</si>
  <si>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</si>
  <si>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</si>
  <si>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</si>
  <si>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</si>
  <si>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</si>
  <si>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</si>
  <si>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</si>
  <si>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</si>
  <si>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</si>
  <si>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</si>
  <si>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</si>
  <si>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</si>
  <si>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</si>
  <si>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</si>
  <si>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</si>
  <si>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</si>
  <si>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</si>
  <si>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</si>
  <si>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</si>
  <si>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</si>
  <si>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</si>
  <si>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</si>
  <si>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</si>
  <si>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</si>
  <si>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</si>
  <si>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</si>
  <si>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</si>
  <si>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</si>
  <si>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</si>
  <si>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</si>
  <si>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</si>
  <si>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</si>
  <si>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</si>
  <si>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</si>
  <si>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</si>
  <si>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</si>
  <si>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</si>
  <si>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</si>
  <si>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</si>
  <si>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</si>
  <si>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</si>
  <si>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</si>
  <si>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</si>
  <si>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</si>
  <si>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</si>
  <si>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</si>
  <si>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</si>
  <si>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</si>
  <si>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</si>
  <si>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</si>
  <si>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</si>
  <si>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</si>
  <si>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</si>
  <si>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</si>
  <si>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</si>
  <si>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</si>
  <si>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</si>
  <si>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</si>
  <si>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</si>
  <si>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</si>
  <si>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</si>
  <si>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</si>
  <si>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</si>
  <si>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</si>
  <si>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</si>
  <si>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</si>
  <si>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</si>
  <si>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</si>
  <si>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</si>
  <si>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</si>
  <si>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</si>
  <si>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</si>
  <si>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</si>
  <si>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</si>
  <si>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</si>
  <si>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</si>
  <si>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</si>
  <si>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</si>
  <si>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</si>
  <si>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</si>
  <si>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</si>
  <si>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</si>
  <si>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</si>
  <si>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</si>
  <si>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</si>
  <si>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</si>
  <si>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</si>
  <si>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</si>
  <si>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</si>
  <si>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</si>
  <si>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</si>
  <si>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</si>
  <si>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</si>
  <si>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</si>
  <si>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</si>
  <si>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</si>
  <si>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</si>
  <si>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</si>
  <si>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</si>
  <si>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</si>
  <si>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</si>
  <si>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</si>
  <si>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</si>
  <si>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</si>
  <si>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</si>
  <si>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</si>
  <si>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</si>
  <si>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</si>
  <si>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</si>
  <si>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</si>
  <si>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</si>
  <si>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</si>
  <si>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</si>
  <si>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</si>
  <si>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</si>
  <si>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</si>
  <si>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</si>
  <si>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</si>
  <si>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</si>
  <si>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</si>
  <si>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</si>
  <si>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</si>
  <si>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</si>
  <si>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</si>
  <si>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</si>
  <si>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</si>
  <si>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</si>
  <si>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</si>
  <si>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</si>
  <si>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</si>
  <si>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</si>
  <si>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</si>
  <si>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</si>
  <si>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</si>
  <si>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</si>
  <si>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</si>
  <si>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</si>
  <si>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</si>
  <si>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</si>
  <si>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</si>
  <si>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</si>
  <si>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</si>
  <si>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</si>
  <si>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</si>
  <si>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</si>
  <si>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</si>
  <si>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</si>
  <si>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</si>
  <si>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</si>
  <si>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</si>
  <si>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</si>
  <si>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</si>
  <si>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</si>
  <si>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</si>
  <si>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</si>
  <si>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</si>
  <si>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</si>
  <si>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</si>
  <si>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</si>
  <si>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</si>
  <si>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</si>
  <si>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</si>
  <si>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</si>
  <si>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</si>
  <si>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</si>
  <si>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</si>
  <si>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</si>
  <si>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</si>
  <si>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</si>
  <si>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</si>
  <si>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</si>
  <si>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</si>
  <si>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</si>
  <si>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</si>
  <si>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</si>
  <si>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</si>
  <si>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</si>
  <si>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</si>
  <si>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</si>
  <si>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</si>
  <si>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</si>
  <si>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</si>
  <si>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</si>
  <si>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</si>
  <si>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</si>
  <si>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</si>
  <si>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</si>
  <si>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</si>
  <si>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</si>
  <si>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</si>
  <si>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</si>
  <si>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</si>
  <si>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</si>
  <si>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</si>
  <si>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</si>
  <si>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</si>
  <si>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</si>
  <si>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</si>
  <si>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</si>
  <si>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</si>
  <si>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</si>
  <si>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</si>
  <si>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</si>
  <si>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</si>
  <si>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</si>
  <si>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</si>
  <si>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</si>
  <si>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</si>
  <si>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</si>
  <si>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</si>
  <si>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</si>
  <si>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</si>
  <si>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</si>
  <si>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</si>
  <si>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</si>
  <si>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</si>
  <si>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</si>
  <si>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</si>
  <si>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</si>
  <si>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</si>
  <si>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</si>
  <si>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</si>
  <si>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</si>
  <si>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</si>
  <si>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</si>
  <si>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</si>
  <si>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</si>
  <si>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</si>
  <si>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</si>
  <si>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</si>
  <si>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</si>
  <si>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</si>
  <si>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</si>
  <si>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</si>
  <si>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</si>
  <si>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</si>
  <si>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</si>
  <si>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</si>
  <si>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</si>
  <si>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</si>
  <si>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</si>
  <si>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</si>
  <si>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</si>
  <si>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</si>
  <si>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</si>
  <si>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</si>
  <si>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</si>
  <si>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</si>
  <si>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</si>
  <si>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</si>
  <si>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</si>
  <si>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</si>
  <si>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</si>
  <si>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</si>
  <si>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</si>
  <si>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</si>
  <si>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</si>
  <si>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</si>
  <si>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</si>
  <si>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</si>
  <si>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</si>
  <si>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</si>
  <si>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</si>
  <si>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</si>
  <si>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</si>
  <si>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</si>
  <si>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</si>
  <si>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</si>
  <si>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</si>
  <si>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</si>
  <si>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</si>
  <si>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</si>
  <si>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</si>
  <si>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</si>
  <si>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</si>
  <si>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</si>
  <si>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</si>
  <si>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</si>
  <si>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</si>
  <si>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</si>
  <si>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</si>
  <si>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</si>
  <si>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</si>
  <si>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</si>
  <si>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</si>
  <si>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</si>
  <si>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</si>
  <si>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</si>
  <si>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</si>
  <si>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</si>
  <si>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</si>
  <si>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</si>
  <si>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</si>
  <si>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</si>
  <si>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</si>
  <si>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</si>
  <si>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</si>
  <si>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</si>
  <si>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</si>
  <si>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</si>
  <si>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</si>
  <si>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</si>
  <si>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</si>
  <si>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</si>
  <si>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</si>
  <si>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</si>
  <si>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</si>
  <si>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</si>
  <si>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</si>
  <si>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</si>
  <si>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</si>
  <si>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</si>
  <si>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</si>
  <si>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</si>
  <si>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</si>
  <si>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</si>
  <si>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</si>
  <si>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</si>
  <si>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</si>
  <si>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</si>
  <si>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</si>
  <si>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</si>
  <si>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</si>
  <si>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</si>
  <si>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</si>
  <si>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</si>
  <si>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</si>
  <si>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</si>
  <si>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</si>
  <si>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</si>
  <si>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</si>
  <si>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</si>
  <si>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</si>
  <si>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</si>
  <si>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</si>
  <si>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</si>
  <si>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</si>
  <si>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</si>
  <si>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</si>
  <si>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</si>
  <si>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</si>
  <si>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</si>
  <si>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</si>
  <si>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</si>
  <si>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</si>
  <si>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</si>
  <si>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</si>
  <si>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</si>
  <si>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</si>
  <si>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</si>
  <si>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</si>
  <si>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</si>
  <si>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</si>
  <si>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</si>
  <si>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</si>
  <si>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</si>
  <si>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</si>
  <si>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</si>
  <si>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</si>
  <si>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</si>
  <si>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</si>
  <si>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</si>
  <si>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</si>
  <si>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</si>
  <si>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</si>
  <si>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</si>
  <si>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</si>
  <si>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</si>
  <si>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</si>
  <si>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</si>
  <si>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</si>
  <si>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</si>
  <si>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</si>
  <si>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</si>
  <si>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</si>
  <si>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</si>
  <si>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</si>
  <si>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</si>
  <si>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</si>
  <si>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</si>
  <si>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</si>
  <si>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</si>
  <si>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</si>
  <si>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</si>
  <si>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</si>
  <si>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</si>
  <si>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</si>
  <si>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</si>
  <si>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</si>
  <si>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</si>
  <si>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</si>
  <si>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</si>
  <si>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</si>
  <si>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</si>
  <si>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</si>
  <si>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</si>
  <si>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</si>
  <si>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</si>
  <si>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</si>
  <si>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</si>
  <si>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</si>
  <si>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</si>
  <si>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</si>
  <si>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</si>
  <si>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</si>
  <si>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</si>
  <si>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</si>
  <si>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</si>
  <si>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</si>
  <si>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</si>
  <si>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</si>
  <si>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</si>
  <si>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</si>
  <si>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</si>
  <si>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</si>
  <si>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</si>
  <si>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</si>
  <si>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</si>
  <si>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</si>
  <si>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</si>
  <si>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</si>
  <si>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</si>
  <si>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</si>
  <si>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</si>
  <si>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</si>
  <si>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</si>
  <si>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</si>
  <si>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</si>
  <si>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</si>
  <si>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</si>
  <si>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</si>
  <si>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</si>
  <si>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</si>
  <si>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</si>
  <si>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</si>
  <si>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</si>
  <si>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</si>
  <si>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</si>
  <si>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</si>
  <si>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</si>
  <si>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</si>
  <si>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</si>
  <si>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</si>
  <si>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</si>
  <si>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</si>
  <si>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</si>
  <si>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</si>
  <si>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</si>
  <si>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</si>
  <si>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</si>
  <si>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</si>
  <si>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</si>
  <si>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</si>
  <si>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</si>
  <si>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</si>
  <si>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</si>
  <si>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</si>
  <si>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</si>
  <si>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</si>
  <si>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</si>
  <si>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</si>
  <si>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</si>
  <si>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</si>
  <si>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</si>
  <si>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</si>
  <si>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</si>
  <si>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</si>
  <si>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</si>
  <si>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</si>
  <si>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</si>
  <si>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</si>
  <si>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</si>
  <si>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</si>
  <si>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</si>
  <si>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</si>
  <si>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</si>
  <si>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</si>
  <si>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</si>
  <si>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</si>
  <si>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</si>
  <si>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</si>
  <si>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</si>
  <si>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</si>
  <si>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</si>
  <si>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</si>
  <si>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</si>
  <si>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</si>
  <si>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</si>
  <si>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</si>
  <si>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</si>
  <si>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</si>
  <si>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</si>
  <si>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</si>
  <si>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</si>
  <si>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</si>
  <si>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</si>
  <si>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</si>
  <si>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</si>
  <si>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</si>
  <si>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</si>
  <si>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</si>
  <si>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</si>
  <si>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</si>
  <si>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</si>
  <si>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</si>
  <si>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</si>
  <si>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</si>
  <si>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</si>
  <si>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</si>
  <si>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</si>
  <si>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</si>
  <si>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</si>
  <si>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</si>
  <si>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</si>
  <si>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</si>
  <si>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</si>
  <si>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</si>
  <si>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</si>
  <si>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</si>
  <si>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</si>
  <si>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</si>
  <si>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</si>
  <si>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</si>
  <si>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</si>
  <si>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</si>
  <si>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</si>
  <si>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</si>
  <si>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</si>
  <si>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</si>
  <si>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</si>
  <si>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</si>
  <si>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</si>
  <si>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</si>
  <si>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</si>
  <si>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</si>
  <si>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</si>
  <si>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</si>
  <si>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</si>
  <si>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</si>
  <si>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</si>
  <si>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</si>
  <si>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</si>
  <si>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</si>
  <si>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</si>
  <si>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</si>
  <si>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</si>
  <si>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</si>
  <si>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</si>
  <si>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</si>
  <si>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</si>
  <si>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</si>
  <si>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</si>
  <si>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</si>
  <si>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</si>
  <si>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</si>
  <si>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</si>
  <si>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</si>
  <si>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</si>
  <si>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</si>
  <si>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</si>
  <si>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</si>
  <si>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</si>
  <si>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</si>
  <si>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</si>
  <si>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</si>
  <si>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</si>
  <si>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</si>
  <si>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</si>
  <si>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</si>
  <si>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</si>
  <si>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</si>
  <si>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</si>
  <si>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</si>
  <si>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</si>
  <si>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</si>
  <si>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</si>
  <si>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</si>
  <si>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</si>
  <si>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</si>
  <si>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</si>
  <si>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</si>
  <si>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</si>
  <si>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</si>
  <si>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</si>
  <si>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</si>
  <si>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</si>
  <si>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</si>
  <si>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</si>
  <si>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</si>
  <si>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</si>
  <si>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</si>
  <si>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</si>
  <si>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</si>
  <si>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</si>
  <si>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</si>
  <si>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</si>
  <si>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</si>
  <si>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</si>
  <si>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</si>
  <si>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</si>
  <si>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</si>
  <si>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</si>
  <si>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</si>
  <si>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</si>
  <si>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</si>
  <si>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</si>
  <si>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</si>
  <si>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</si>
  <si>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</si>
  <si>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</si>
  <si>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</si>
  <si>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</si>
  <si>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</si>
  <si>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</si>
  <si>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</si>
  <si>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</si>
  <si>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</si>
  <si>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</si>
  <si>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</si>
  <si>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</si>
  <si>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</si>
  <si>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</si>
  <si>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</si>
  <si>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</si>
  <si>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</si>
  <si>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</si>
  <si>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</si>
  <si>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</si>
  <si>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</si>
  <si>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</si>
  <si>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</si>
  <si>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</si>
  <si>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</si>
  <si>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</si>
  <si>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</si>
  <si>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</si>
  <si>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</si>
  <si>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</si>
  <si>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</si>
  <si>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</si>
  <si>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</si>
  <si>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</si>
  <si>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</si>
  <si>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</si>
  <si>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</si>
  <si>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</si>
  <si>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</si>
  <si>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</si>
  <si>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</si>
  <si>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</si>
  <si>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</si>
  <si>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</si>
  <si>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</si>
  <si>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</si>
  <si>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</si>
  <si>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</si>
  <si>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</si>
  <si>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</si>
  <si>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</si>
  <si>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</si>
  <si>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</si>
  <si>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</si>
  <si>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</si>
  <si>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</si>
  <si>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</si>
  <si>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</si>
  <si>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</si>
  <si>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</si>
  <si>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</si>
  <si>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</si>
  <si>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</si>
  <si>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</si>
  <si>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</si>
  <si>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</si>
  <si>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</si>
  <si>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</si>
  <si>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</si>
  <si>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</si>
  <si>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</si>
  <si>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</si>
  <si>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</si>
  <si>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</si>
  <si>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</si>
  <si>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</si>
  <si>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</si>
  <si>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</si>
  <si>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</si>
  <si>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</si>
  <si>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</si>
  <si>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</si>
  <si>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</si>
  <si>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</si>
  <si>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</si>
  <si>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</si>
  <si>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</si>
  <si>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</si>
  <si>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</si>
  <si>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</si>
  <si>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</si>
  <si>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</si>
  <si>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</si>
  <si>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</si>
  <si>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</si>
  <si>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</si>
  <si>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</si>
  <si>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</si>
  <si>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</si>
  <si>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</si>
  <si>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</si>
  <si>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</si>
  <si>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</si>
  <si>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</si>
  <si>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</si>
  <si>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</si>
  <si>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</si>
  <si>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</si>
  <si>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</si>
  <si>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</si>
  <si>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</si>
  <si>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</si>
  <si>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</si>
  <si>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</si>
  <si>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</si>
  <si>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</si>
  <si>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</si>
  <si>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</si>
  <si>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</si>
  <si>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</si>
  <si>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</si>
  <si>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</si>
  <si>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</si>
  <si>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</si>
  <si>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</si>
  <si>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</si>
  <si>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</si>
  <si>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</si>
  <si>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</si>
  <si>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</si>
  <si>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</si>
  <si>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</si>
  <si>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</si>
  <si>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</si>
  <si>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</si>
  <si>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</si>
  <si>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</si>
  <si>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</si>
  <si>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</si>
  <si>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</si>
  <si>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</si>
  <si>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</si>
  <si>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</si>
  <si>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</si>
  <si>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</si>
  <si>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</si>
  <si>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</si>
  <si>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</si>
  <si>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</si>
  <si>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</si>
  <si>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</si>
  <si>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</si>
  <si>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</si>
  <si>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</si>
  <si>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</si>
  <si>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</si>
  <si>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</si>
  <si>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</si>
  <si>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</si>
  <si>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</si>
  <si>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</si>
  <si>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</si>
  <si>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</si>
  <si>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</si>
  <si>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</si>
  <si>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</si>
  <si>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</si>
  <si>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</si>
  <si>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</si>
  <si>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</si>
  <si>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</si>
  <si>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</si>
  <si>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</si>
  <si>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</si>
  <si>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</si>
  <si>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</si>
  <si>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</si>
  <si>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</si>
  <si>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</si>
  <si>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</si>
  <si>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</si>
  <si>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</si>
  <si>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</si>
  <si>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</si>
  <si>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</si>
  <si>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</si>
  <si>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</si>
  <si>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</si>
  <si>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</si>
  <si>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</si>
  <si>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</si>
  <si>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</si>
  <si>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</si>
  <si>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</si>
  <si>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</si>
  <si>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</si>
  <si>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</si>
  <si>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</si>
  <si>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</si>
  <si>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</si>
  <si>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</si>
  <si>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</si>
  <si>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</si>
  <si>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</si>
  <si>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</si>
  <si>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</si>
  <si>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</si>
  <si>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</si>
  <si>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</si>
  <si>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</si>
  <si>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</si>
  <si>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</si>
  <si>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</si>
  <si>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</si>
  <si>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</si>
  <si>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</si>
  <si>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</si>
  <si>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</si>
  <si>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</si>
  <si>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</si>
  <si>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</si>
  <si>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</si>
  <si>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</si>
  <si>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</si>
  <si>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</si>
  <si>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</si>
  <si>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</si>
  <si>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</si>
  <si>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</si>
  <si>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</si>
  <si>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</si>
  <si>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</si>
  <si>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</si>
  <si>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</si>
  <si>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</si>
  <si>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</si>
  <si>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</si>
  <si>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</si>
  <si>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</si>
  <si>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</si>
  <si>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</si>
  <si>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</si>
  <si>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</si>
  <si>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</si>
  <si>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</si>
  <si>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</si>
  <si>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</si>
  <si>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</si>
  <si>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</si>
  <si>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</si>
  <si>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</si>
  <si>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</si>
  <si>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</si>
  <si>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</si>
  <si>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</si>
  <si>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</si>
  <si>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</si>
  <si>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</si>
  <si>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</si>
  <si>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</si>
  <si>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</si>
  <si>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</si>
  <si>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</si>
  <si>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</si>
  <si>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</si>
  <si>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</si>
  <si>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</si>
  <si>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</si>
  <si>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</si>
  <si>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</si>
  <si>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</si>
  <si>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</si>
  <si>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</si>
  <si>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</si>
  <si>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</si>
  <si>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</si>
  <si>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</si>
  <si>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</si>
  <si>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</si>
  <si>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</si>
  <si>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</si>
  <si>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</si>
  <si>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</si>
  <si>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</si>
  <si>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</si>
  <si>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</si>
  <si>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</si>
  <si>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</si>
  <si>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</si>
  <si>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</si>
  <si>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</si>
  <si>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</si>
  <si>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</si>
  <si>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</si>
  <si>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</si>
  <si>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</si>
  <si>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</si>
  <si>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</si>
  <si>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</si>
  <si>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</si>
  <si>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</si>
  <si>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</si>
  <si>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</si>
  <si>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</si>
  <si>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</si>
  <si>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</si>
  <si>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</si>
  <si>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</si>
  <si>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</si>
  <si>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</si>
  <si>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</si>
  <si>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</si>
  <si>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</si>
  <si>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</si>
  <si>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</si>
  <si>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</si>
  <si>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</si>
  <si>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</si>
  <si>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</si>
  <si>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</si>
  <si>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</si>
  <si>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</si>
  <si>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</si>
  <si>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</si>
  <si>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</si>
  <si>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</si>
  <si>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</si>
  <si>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</si>
  <si>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</si>
  <si>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</si>
  <si>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</si>
  <si>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</si>
  <si>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</si>
  <si>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</si>
  <si>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</si>
  <si>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</si>
  <si>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</si>
  <si>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</si>
  <si>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</si>
  <si>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</si>
  <si>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</si>
  <si>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</si>
  <si>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</si>
  <si>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</si>
  <si>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</si>
  <si>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</si>
  <si>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</si>
  <si>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</si>
  <si>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</si>
  <si>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</si>
  <si>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</si>
  <si>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</si>
  <si>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</si>
  <si>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</si>
  <si>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</si>
  <si>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</si>
  <si>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</si>
  <si>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</si>
  <si>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</si>
  <si>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</si>
  <si>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</si>
  <si>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</si>
  <si>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</si>
  <si>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</si>
  <si>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</si>
  <si>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</si>
  <si>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</si>
  <si>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</si>
  <si>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</si>
  <si>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</si>
  <si>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</si>
  <si>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</si>
  <si>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</si>
  <si>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</si>
  <si>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</si>
  <si>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</si>
  <si>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</si>
  <si>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</si>
  <si>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</si>
  <si>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</si>
  <si>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</si>
  <si>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</si>
  <si>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</si>
  <si>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</si>
  <si>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</si>
  <si>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</si>
  <si>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</si>
  <si>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</si>
  <si>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</si>
  <si>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</si>
  <si>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</si>
  <si>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</si>
  <si>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</si>
  <si>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</si>
  <si>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</si>
  <si>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</si>
  <si>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</si>
  <si>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</si>
  <si>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</si>
  <si>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</si>
  <si>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</si>
  <si>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</si>
  <si>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</si>
  <si>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</si>
  <si>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</si>
  <si>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</si>
  <si>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</si>
  <si>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</si>
  <si>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</si>
  <si>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</si>
  <si>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</si>
  <si>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</si>
  <si>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</si>
  <si>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</si>
  <si>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</si>
  <si>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</si>
  <si>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</si>
  <si>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</si>
  <si>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</si>
  <si>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</si>
  <si>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</si>
  <si>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</si>
  <si>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</si>
  <si>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</si>
  <si>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</si>
  <si>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</si>
  <si>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</si>
  <si>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</si>
  <si>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</si>
  <si>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</si>
  <si>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</si>
  <si>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</si>
  <si>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</si>
  <si>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</si>
  <si>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</si>
  <si>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</si>
  <si>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</si>
  <si>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</si>
  <si>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</si>
  <si>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</si>
  <si>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</si>
  <si>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</si>
  <si>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</si>
  <si>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</si>
  <si>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</si>
  <si>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</si>
  <si>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</si>
  <si>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</si>
  <si>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</si>
  <si>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</si>
  <si>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</si>
  <si>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</si>
  <si>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</si>
  <si>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</si>
  <si>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</si>
  <si>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</si>
  <si>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</si>
  <si>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</si>
  <si>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</si>
  <si>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</si>
  <si>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</si>
  <si>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</si>
  <si>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</si>
  <si>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</si>
  <si>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</si>
  <si>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</si>
  <si>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</si>
  <si>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</si>
  <si>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</si>
  <si>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</si>
  <si>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</si>
  <si>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</si>
  <si>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</si>
  <si>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</si>
  <si>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</si>
  <si>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</si>
  <si>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</si>
  <si>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</si>
  <si>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</si>
  <si>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</si>
  <si>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</si>
  <si>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</si>
  <si>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</si>
  <si>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</si>
  <si>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</si>
  <si>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</si>
  <si>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</si>
  <si>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</si>
  <si>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</si>
  <si>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</si>
  <si>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</si>
  <si>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</si>
  <si>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</si>
  <si>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</si>
  <si>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</si>
  <si>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</si>
  <si>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</si>
  <si>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</si>
  <si>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</si>
  <si>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</si>
  <si>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</si>
  <si>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</si>
  <si>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</si>
  <si>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</si>
  <si>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</si>
  <si>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</si>
  <si>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</si>
  <si>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</si>
  <si>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</si>
  <si>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</si>
  <si>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</si>
  <si>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</si>
  <si>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</si>
  <si>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</si>
  <si>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</si>
  <si>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</si>
  <si>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</si>
  <si>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</si>
  <si>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</si>
  <si>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</si>
  <si>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</si>
  <si>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</si>
  <si>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</si>
  <si>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</si>
  <si>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</si>
  <si>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</si>
  <si>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</si>
  <si>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</si>
  <si>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</si>
  <si>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</si>
  <si>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</si>
  <si>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</si>
  <si>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</si>
  <si>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</si>
  <si>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</si>
  <si>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</si>
  <si>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</si>
  <si>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</si>
  <si>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</si>
  <si>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</si>
  <si>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</si>
  <si>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</si>
  <si>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</si>
  <si>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</si>
  <si>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</si>
  <si>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</si>
  <si>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</si>
  <si>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</si>
  <si>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</si>
  <si>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</si>
  <si>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</si>
  <si>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</si>
  <si>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</si>
  <si>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</si>
  <si>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</si>
  <si>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</si>
  <si>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</si>
  <si>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</si>
  <si>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</si>
  <si>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</si>
  <si>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</si>
  <si>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</si>
  <si>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</si>
  <si>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</si>
  <si>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</si>
  <si>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</si>
  <si>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</si>
  <si>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</si>
  <si>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</si>
  <si>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</si>
  <si>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</si>
  <si>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</si>
  <si>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</si>
  <si>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</si>
  <si>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</si>
  <si>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</si>
  <si>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</si>
  <si>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</si>
  <si>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</si>
  <si>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</si>
  <si>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</si>
  <si>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</si>
  <si>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</si>
  <si>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</si>
  <si>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</si>
  <si>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</si>
  <si>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</si>
  <si>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</si>
  <si>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</si>
  <si>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</si>
  <si>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</si>
  <si>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</si>
  <si>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</si>
  <si>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</si>
  <si>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</si>
  <si>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</si>
  <si>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</si>
  <si>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</si>
  <si>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</si>
  <si>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</si>
  <si>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</si>
  <si>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</si>
  <si>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</si>
  <si>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</si>
  <si>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</si>
  <si>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</si>
  <si>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</si>
  <si>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</si>
  <si>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</si>
  <si>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</si>
  <si>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</si>
  <si>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</si>
  <si>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</si>
  <si>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</si>
  <si>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</si>
  <si>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</si>
  <si>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</si>
  <si>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</si>
  <si>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</si>
  <si>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</si>
  <si>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</si>
  <si>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</si>
  <si>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</si>
  <si>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</si>
  <si>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</si>
  <si>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</si>
  <si>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</si>
  <si>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</si>
  <si>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</si>
  <si>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</si>
  <si>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</si>
  <si>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</si>
  <si>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</si>
  <si>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</si>
  <si>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</si>
  <si>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</si>
  <si>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</si>
  <si>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</si>
  <si>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</si>
  <si>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</si>
  <si>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</si>
  <si>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</si>
  <si>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</si>
  <si>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</si>
  <si>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</si>
  <si>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</si>
  <si>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</si>
  <si>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</si>
  <si>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</si>
  <si>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</si>
  <si>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</si>
  <si>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</si>
  <si>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</si>
  <si>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</si>
  <si>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</si>
  <si>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</si>
  <si>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</si>
  <si>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</si>
  <si>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</si>
  <si>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</si>
  <si>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</si>
  <si>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</si>
  <si>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</si>
  <si>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</si>
  <si>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</si>
  <si>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</si>
  <si>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</si>
  <si>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</si>
  <si>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</si>
  <si>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</si>
  <si>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</si>
  <si>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</si>
  <si>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</si>
  <si>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</si>
  <si>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</si>
  <si>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</si>
  <si>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</si>
  <si>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</si>
  <si>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</si>
  <si>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</si>
  <si>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</si>
  <si>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</si>
  <si>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</si>
  <si>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</si>
  <si>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</si>
  <si>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</si>
  <si>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</si>
  <si>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</si>
  <si>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</si>
  <si>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</si>
  <si>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</si>
  <si>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</si>
  <si>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</si>
  <si>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</si>
  <si>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</si>
  <si>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</si>
  <si>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</si>
  <si>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</si>
  <si>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</si>
  <si>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</si>
  <si>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</si>
  <si>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</si>
  <si>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</si>
  <si>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</si>
  <si>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</si>
  <si>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</si>
  <si>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</si>
  <si>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</si>
  <si>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</si>
  <si>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</si>
  <si>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</si>
  <si>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</si>
  <si>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</si>
  <si>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</si>
  <si>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</si>
  <si>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</si>
  <si>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</si>
  <si>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</si>
  <si>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</si>
  <si>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</si>
  <si>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</si>
  <si>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</si>
  <si>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</si>
  <si>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</si>
  <si>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</si>
  <si>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</si>
  <si>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</si>
  <si>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</si>
  <si>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</si>
  <si>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</si>
  <si>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</si>
  <si>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</si>
  <si>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</si>
  <si>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</si>
  <si>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</si>
  <si>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</si>
  <si>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</si>
  <si>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</si>
  <si>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</si>
  <si>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</si>
  <si>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</si>
  <si>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</si>
  <si>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</si>
  <si>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</si>
  <si>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</si>
  <si>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</si>
  <si>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</si>
  <si>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</si>
  <si>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</si>
  <si>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</si>
  <si>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</si>
  <si>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</si>
  <si>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</si>
  <si>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</si>
  <si>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</si>
  <si>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</si>
  <si>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</si>
  <si>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</si>
  <si>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</si>
  <si>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</si>
  <si>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</si>
  <si>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</si>
  <si>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</si>
  <si>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</si>
  <si>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</si>
  <si>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</si>
  <si>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</si>
  <si>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</si>
  <si>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</si>
  <si>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</si>
  <si>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</si>
  <si>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</si>
  <si>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</si>
  <si>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</si>
  <si>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</si>
  <si>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</si>
  <si>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</si>
  <si>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</si>
  <si>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</si>
  <si>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</si>
  <si>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</si>
  <si>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</si>
  <si>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</si>
  <si>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</si>
  <si>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</si>
  <si>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</si>
  <si>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</si>
  <si>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</si>
  <si>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</si>
  <si>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</si>
  <si>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</si>
  <si>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</si>
  <si>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</si>
  <si>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</si>
  <si>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</si>
  <si>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</si>
  <si>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</si>
  <si>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</si>
  <si>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</si>
  <si>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</si>
  <si>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</si>
  <si>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</si>
  <si>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</si>
  <si>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</si>
  <si>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</si>
  <si>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</si>
  <si>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</si>
  <si>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</si>
  <si>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</si>
  <si>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</si>
  <si>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</si>
  <si>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</si>
  <si>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</si>
  <si>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</si>
  <si>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</si>
  <si>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</si>
  <si>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</si>
  <si>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</si>
  <si>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</si>
  <si>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</si>
  <si>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</si>
  <si>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</si>
  <si>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</si>
  <si>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</si>
  <si>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</si>
  <si>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</si>
  <si>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</si>
  <si>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</si>
  <si>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</si>
  <si>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</si>
  <si>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</si>
  <si>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</si>
  <si>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</si>
  <si>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</si>
  <si>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</si>
  <si>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</si>
  <si>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</si>
  <si>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</si>
  <si>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</si>
  <si>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</si>
  <si>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</si>
  <si>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</si>
  <si>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</si>
  <si>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</si>
  <si>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</si>
  <si>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</si>
  <si>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</si>
  <si>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</si>
  <si>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</si>
  <si>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</si>
  <si>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</si>
  <si>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</si>
  <si>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</si>
  <si>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</si>
  <si>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</si>
  <si>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</si>
  <si>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</si>
  <si>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</si>
  <si>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</si>
  <si>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</si>
  <si>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</si>
  <si>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</si>
  <si>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</si>
  <si>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</si>
  <si>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</si>
  <si>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</si>
  <si>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</si>
  <si>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</si>
  <si>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</si>
  <si>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</si>
  <si>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</si>
  <si>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</si>
  <si>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</si>
  <si>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</si>
  <si>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</si>
  <si>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</si>
  <si>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</si>
  <si>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</si>
  <si>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</si>
  <si>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</si>
  <si>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</si>
  <si>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</si>
  <si>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</si>
  <si>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</si>
  <si>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</si>
  <si>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</si>
  <si>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</si>
  <si>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</si>
  <si>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</si>
  <si>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</si>
  <si>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</si>
  <si>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</si>
  <si>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</si>
  <si>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</si>
  <si>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</si>
  <si>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</si>
  <si>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</si>
  <si>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</si>
  <si>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</si>
  <si>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</si>
  <si>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</si>
  <si>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</si>
  <si>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</si>
  <si>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</si>
  <si>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</si>
  <si>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</si>
  <si>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</si>
  <si>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</si>
  <si>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</si>
  <si>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</si>
  <si>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</si>
  <si>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</si>
  <si>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</si>
  <si>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</si>
  <si>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</si>
  <si>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</si>
  <si>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</si>
  <si>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</si>
  <si>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</si>
  <si>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</si>
  <si>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</si>
  <si>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</si>
  <si>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</si>
  <si>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</si>
  <si>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</si>
  <si>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</si>
  <si>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</si>
  <si>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</si>
  <si>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</si>
  <si>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</si>
  <si>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</si>
  <si>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</si>
  <si>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</si>
  <si>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</si>
  <si>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</si>
  <si>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</si>
  <si>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</si>
  <si>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</si>
  <si>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</si>
  <si>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</si>
  <si>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</si>
  <si>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</si>
  <si>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</si>
  <si>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</si>
  <si>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</si>
  <si>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</si>
  <si>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</si>
  <si>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</si>
  <si>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</si>
  <si>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</si>
  <si>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</si>
  <si>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</si>
  <si>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</si>
  <si>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</si>
  <si>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</si>
  <si>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</si>
  <si>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</si>
  <si>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</si>
  <si>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</si>
  <si>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</si>
  <si>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</si>
  <si>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</si>
  <si>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</si>
  <si>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</si>
  <si>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</si>
  <si>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</si>
  <si>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</si>
  <si>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</si>
  <si>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</si>
  <si>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</si>
  <si>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</si>
  <si>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</si>
  <si>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</si>
  <si>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</si>
  <si>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</si>
  <si>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</si>
  <si>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</si>
  <si>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</si>
  <si>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</si>
  <si>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</si>
  <si>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</si>
  <si>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</si>
  <si>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</si>
  <si>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</si>
  <si>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</si>
  <si>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</si>
  <si>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</si>
  <si>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</si>
  <si>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</si>
  <si>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</si>
  <si>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</si>
  <si>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</si>
  <si>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</si>
  <si>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</si>
  <si>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</si>
  <si>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</si>
  <si>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</si>
  <si>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</si>
  <si>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</si>
  <si>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</si>
  <si>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</si>
  <si>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</si>
  <si>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</si>
  <si>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</si>
  <si>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</si>
  <si>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</si>
  <si>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</si>
  <si>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</si>
  <si>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</si>
  <si>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</si>
  <si>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</si>
  <si>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</si>
  <si>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</si>
  <si>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</si>
  <si>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</si>
  <si>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</si>
  <si>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</si>
  <si>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</si>
  <si>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</si>
  <si>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</si>
  <si>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</si>
  <si>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</si>
  <si>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</si>
  <si>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</si>
  <si>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</si>
  <si>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</si>
  <si>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</si>
  <si>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</si>
  <si>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</si>
  <si>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</si>
  <si>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</si>
  <si>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</si>
  <si>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</si>
  <si>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</si>
  <si>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</si>
  <si>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</si>
  <si>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</si>
  <si>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</si>
  <si>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</si>
  <si>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</si>
  <si>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</si>
  <si>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</si>
  <si>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</si>
  <si>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</si>
  <si>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</si>
  <si>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</si>
  <si>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</si>
  <si>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</si>
  <si>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</si>
  <si>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</si>
  <si>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</si>
  <si>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</si>
  <si>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</si>
  <si>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</si>
  <si>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</si>
  <si>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</si>
  <si>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</si>
  <si>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</si>
  <si>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</si>
  <si>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</si>
  <si>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</si>
  <si>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</si>
  <si>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</si>
  <si>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</si>
  <si>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</si>
  <si>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</si>
  <si>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</si>
  <si>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</si>
  <si>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</si>
  <si>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</si>
  <si>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</si>
  <si>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</si>
  <si>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</si>
  <si>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</si>
  <si>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</si>
  <si>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</si>
  <si>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</si>
  <si>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</si>
  <si>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</si>
  <si>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</si>
  <si>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</si>
  <si>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</si>
  <si>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</si>
  <si>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</si>
  <si>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</si>
  <si>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</si>
  <si>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</si>
  <si>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</si>
  <si>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</si>
  <si>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</si>
  <si>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</si>
  <si>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</si>
  <si>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</si>
  <si>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</si>
  <si>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</si>
  <si>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</si>
  <si>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</si>
  <si>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</si>
  <si>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</si>
  <si>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</si>
  <si>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</si>
  <si>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</si>
  <si>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</si>
  <si>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</si>
  <si>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</si>
  <si>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</si>
  <si>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</si>
  <si>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</si>
  <si>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</si>
  <si>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</si>
  <si>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</si>
  <si>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</si>
  <si>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</si>
  <si>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</si>
  <si>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</si>
  <si>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</si>
  <si>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</si>
  <si>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</si>
  <si>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</si>
  <si>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</si>
  <si>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</si>
  <si>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</si>
  <si>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</si>
  <si>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</si>
  <si>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</si>
  <si>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</si>
  <si>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</si>
  <si>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</si>
  <si>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</si>
  <si>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</si>
  <si>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</si>
  <si>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</si>
  <si>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</si>
  <si>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</si>
  <si>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</si>
  <si>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</si>
  <si>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</si>
  <si>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</si>
  <si>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</si>
  <si>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</si>
  <si>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</si>
  <si>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</si>
  <si>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</si>
  <si>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</si>
  <si>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</si>
  <si>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</si>
  <si>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</si>
  <si>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</si>
  <si>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</si>
  <si>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</si>
  <si>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</si>
  <si>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</si>
  <si>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</si>
  <si>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</si>
  <si>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</si>
  <si>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</si>
  <si>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</si>
  <si>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</si>
  <si>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</si>
  <si>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</si>
  <si>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</si>
  <si>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</si>
  <si>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</si>
  <si>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</si>
  <si>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</si>
  <si>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</si>
  <si>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</si>
  <si>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</si>
  <si>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</si>
  <si>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</si>
  <si>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</si>
  <si>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</si>
  <si>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</si>
  <si>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</si>
  <si>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</si>
  <si>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</si>
  <si>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</si>
  <si>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</si>
  <si>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</si>
  <si>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</si>
  <si>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</si>
  <si>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</si>
  <si>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</si>
  <si>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</si>
  <si>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</si>
  <si>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</si>
  <si>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</si>
  <si>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</si>
  <si>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</si>
  <si>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</si>
  <si>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</si>
  <si>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</si>
  <si>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</si>
  <si>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</si>
  <si>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</si>
  <si>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</si>
  <si>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</si>
  <si>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</si>
  <si>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</si>
  <si>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</si>
  <si>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</si>
  <si>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</si>
  <si>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</si>
  <si>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</si>
  <si>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</si>
  <si>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</si>
  <si>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</si>
  <si>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</si>
  <si>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</si>
  <si>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</si>
  <si>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</si>
  <si>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</si>
  <si>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</si>
  <si>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</si>
  <si>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</si>
  <si>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</si>
  <si>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</si>
  <si>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</si>
  <si>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</si>
  <si>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</si>
  <si>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</si>
  <si>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</si>
  <si>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</si>
  <si>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</si>
  <si>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</si>
  <si>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</si>
  <si>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</si>
  <si>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</si>
  <si>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</si>
  <si>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</si>
  <si>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</si>
  <si>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</si>
  <si>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</si>
  <si>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</si>
  <si>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</si>
  <si>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</si>
  <si>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</si>
  <si>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</si>
  <si>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</si>
  <si>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</si>
  <si>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</si>
  <si>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</si>
  <si>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</si>
  <si>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</si>
  <si>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</si>
  <si>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</si>
  <si>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</si>
  <si>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</si>
  <si>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</si>
  <si>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</si>
  <si>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</si>
  <si>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</si>
  <si>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</si>
  <si>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</si>
  <si>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</si>
  <si>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</si>
  <si>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</si>
  <si>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</si>
  <si>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</si>
  <si>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</si>
  <si>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</si>
  <si>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</si>
  <si>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</si>
  <si>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</si>
  <si>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</si>
  <si>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</si>
  <si>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</si>
  <si>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</si>
  <si>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</si>
  <si>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</si>
  <si>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</si>
  <si>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</si>
  <si>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</si>
  <si>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</si>
  <si>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</si>
  <si>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</si>
  <si>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</si>
  <si>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</si>
  <si>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</si>
  <si>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</si>
  <si>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</si>
  <si>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</si>
  <si>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</si>
  <si>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</si>
  <si>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</si>
  <si>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</si>
  <si>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</si>
  <si>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</si>
  <si>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</si>
  <si>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</si>
  <si>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</si>
  <si>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</si>
  <si>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</si>
  <si>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</si>
  <si>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</si>
  <si>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</si>
  <si>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</si>
  <si>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</si>
  <si>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</si>
  <si>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</si>
  <si>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</si>
  <si>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</si>
  <si>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</si>
  <si>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</si>
  <si>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</si>
  <si>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</si>
  <si>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</si>
  <si>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</si>
  <si>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</si>
  <si>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</si>
  <si>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</si>
  <si>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</si>
  <si>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</si>
  <si>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</si>
  <si>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</si>
  <si>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</si>
  <si>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</si>
  <si>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</si>
  <si>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</si>
  <si>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</si>
  <si>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</si>
  <si>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</si>
  <si>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</si>
  <si>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</si>
  <si>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</si>
  <si>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</si>
  <si>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</si>
  <si>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</si>
  <si>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</si>
  <si>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</si>
  <si>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</si>
  <si>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</si>
  <si>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</si>
  <si>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</si>
  <si>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</si>
  <si>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</si>
  <si>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</si>
  <si>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</si>
  <si>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</si>
  <si>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</si>
  <si>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</si>
  <si>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</si>
  <si>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</si>
  <si>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</si>
  <si>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</si>
  <si>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</si>
  <si>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</si>
  <si>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</si>
  <si>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</si>
  <si>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</si>
  <si>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</si>
  <si>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</si>
  <si>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</si>
  <si>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</si>
  <si>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</si>
  <si>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</si>
  <si>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</si>
  <si>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</si>
  <si>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</si>
  <si>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</si>
  <si>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</si>
  <si>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</si>
  <si>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</si>
  <si>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</si>
  <si>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</si>
  <si>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</si>
  <si>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</si>
  <si>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</si>
  <si>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</si>
  <si>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</si>
  <si>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</si>
  <si>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</si>
  <si>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</si>
  <si>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</si>
  <si>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</si>
  <si>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</si>
  <si>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</si>
  <si>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</si>
  <si>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</si>
  <si>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</si>
  <si>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</si>
  <si>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</si>
  <si>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</si>
  <si>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</si>
  <si>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</si>
  <si>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</si>
  <si>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</si>
  <si>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</si>
  <si>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</si>
  <si>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</si>
  <si>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</si>
  <si>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</si>
  <si>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</si>
  <si>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</si>
  <si>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</si>
  <si>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</si>
  <si>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</si>
  <si>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</si>
  <si>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</si>
  <si>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</si>
  <si>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</si>
  <si>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</si>
  <si>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</si>
  <si>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</si>
  <si>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</si>
  <si>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</si>
  <si>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</si>
  <si>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</si>
  <si>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</si>
  <si>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</si>
  <si>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</si>
  <si>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</si>
  <si>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</si>
  <si>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</si>
  <si>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</si>
  <si>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</si>
  <si>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</si>
  <si>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</si>
  <si>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</si>
  <si>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</si>
  <si>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</si>
  <si>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</si>
  <si>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</si>
  <si>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</si>
  <si>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</si>
  <si>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</si>
  <si>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</si>
  <si>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</si>
  <si>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</si>
  <si>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</si>
  <si>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</si>
  <si>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</si>
  <si>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</si>
  <si>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</si>
  <si>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</si>
  <si>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</si>
  <si>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</si>
  <si>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</si>
  <si>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</si>
  <si>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</si>
  <si>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</si>
  <si>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</si>
  <si>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</si>
  <si>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</si>
  <si>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</si>
  <si>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</si>
  <si>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</si>
  <si>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</si>
  <si>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</si>
  <si>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</si>
  <si>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</si>
  <si>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</si>
  <si>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</si>
  <si>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</si>
  <si>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</si>
  <si>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</si>
  <si>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</si>
  <si>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</si>
  <si>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</si>
  <si>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</si>
  <si>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</si>
  <si>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</si>
  <si>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</si>
  <si>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</si>
  <si>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</si>
  <si>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</si>
  <si>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</si>
  <si>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</si>
  <si>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</si>
  <si>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</si>
  <si>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</si>
  <si>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</si>
  <si>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</si>
  <si>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</si>
  <si>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</si>
  <si>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</si>
  <si>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</si>
  <si>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</si>
  <si>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</si>
  <si>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</si>
  <si>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</si>
  <si>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</si>
  <si>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</si>
  <si>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</si>
  <si>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</si>
  <si>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</si>
  <si>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</si>
  <si>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</si>
  <si>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</si>
  <si>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</si>
  <si>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</si>
  <si>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</si>
  <si>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</si>
  <si>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</si>
  <si>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</si>
  <si>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</si>
  <si>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</si>
  <si>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</si>
  <si>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</si>
  <si>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</si>
  <si>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</si>
  <si>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</si>
  <si>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</si>
  <si>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</si>
  <si>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</si>
  <si>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</si>
  <si>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</si>
  <si>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</si>
  <si>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</si>
  <si>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</si>
  <si>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</si>
  <si>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</si>
  <si>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</si>
  <si>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</si>
  <si>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</si>
  <si>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</si>
  <si>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</si>
  <si>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</si>
  <si>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</si>
  <si>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</si>
  <si>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</si>
  <si>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</si>
  <si>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</si>
  <si>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</si>
  <si>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</si>
  <si>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</si>
  <si>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</si>
  <si>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</si>
  <si>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</si>
  <si>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</si>
  <si>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</si>
  <si>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</si>
  <si>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</si>
  <si>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</si>
  <si>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</si>
  <si>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</si>
  <si>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</si>
  <si>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</si>
  <si>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</si>
  <si>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</si>
  <si>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</si>
  <si>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</si>
  <si>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</si>
  <si>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</si>
  <si>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</si>
  <si>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</si>
  <si>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</si>
  <si>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</si>
  <si>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</si>
  <si>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</si>
  <si>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</si>
  <si>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</si>
  <si>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</si>
  <si>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</si>
  <si>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</si>
  <si>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</si>
  <si>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</si>
  <si>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</si>
  <si>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</si>
  <si>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</si>
  <si>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</si>
  <si>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</si>
  <si>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</si>
  <si>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</si>
  <si>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</si>
  <si>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</si>
  <si>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</si>
  <si>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</si>
  <si>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</si>
  <si>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</si>
  <si>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</si>
  <si>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</si>
  <si>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</si>
  <si>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</si>
  <si>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</si>
  <si>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</si>
  <si>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</si>
  <si>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</si>
  <si>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</si>
  <si>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</si>
  <si>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</si>
  <si>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</si>
  <si>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</si>
  <si>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</si>
  <si>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</si>
  <si>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</si>
  <si>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</si>
  <si>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</si>
  <si>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</si>
  <si>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</si>
  <si>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</si>
  <si>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</si>
  <si>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</si>
  <si>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</si>
  <si>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</si>
  <si>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</si>
  <si>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</si>
  <si>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</si>
  <si>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</si>
  <si>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</si>
  <si>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</si>
  <si>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</si>
  <si>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</si>
  <si>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</si>
  <si>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</si>
  <si>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</si>
  <si>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</si>
  <si>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</si>
  <si>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</si>
  <si>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</si>
  <si>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</si>
  <si>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</si>
  <si>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</si>
  <si>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</si>
  <si>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</si>
  <si>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</si>
  <si>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</si>
  <si>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</si>
  <si>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</si>
  <si>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</si>
  <si>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</si>
  <si>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</si>
  <si>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</si>
  <si>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</si>
  <si>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</si>
  <si>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</si>
  <si>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</si>
  <si>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</si>
  <si>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</si>
  <si>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</si>
  <si>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</si>
  <si>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</si>
  <si>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</si>
  <si>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</si>
  <si>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</si>
  <si>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</si>
  <si>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</si>
  <si>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</si>
  <si>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</si>
  <si>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</si>
  <si>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</si>
  <si>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</si>
  <si>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</si>
  <si>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</si>
  <si>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</si>
  <si>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</si>
  <si>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</si>
  <si>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</si>
  <si>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</si>
  <si>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</si>
  <si>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</si>
  <si>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</si>
  <si>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</si>
  <si>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</si>
  <si>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</si>
  <si>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</si>
  <si>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</si>
  <si>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</si>
  <si>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</si>
  <si>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</si>
  <si>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</si>
  <si>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</si>
  <si>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</si>
  <si>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</si>
  <si>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</si>
  <si>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</si>
  <si>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</si>
  <si>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</si>
  <si>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</si>
  <si>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</si>
  <si>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</si>
  <si>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</si>
  <si>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</si>
  <si>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</si>
  <si>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</si>
  <si>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</si>
  <si>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</si>
  <si>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</si>
  <si>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</si>
  <si>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</si>
  <si>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</si>
  <si>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</si>
  <si>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</si>
  <si>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</si>
  <si>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</si>
  <si>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</si>
  <si>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</si>
  <si>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</si>
  <si>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</si>
  <si>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</si>
  <si>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</si>
  <si>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</si>
  <si>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</si>
  <si>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</si>
  <si>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</si>
  <si>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</si>
  <si>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</si>
  <si>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</si>
  <si>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</si>
  <si>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</si>
  <si>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</si>
  <si>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</si>
  <si>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</si>
  <si>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</si>
  <si>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</si>
  <si>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</si>
  <si>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</si>
  <si>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</si>
  <si>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</si>
  <si>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</si>
  <si>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</si>
  <si>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</si>
  <si>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</si>
  <si>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</si>
  <si>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</si>
  <si>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</si>
  <si>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</si>
  <si>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</si>
  <si>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</si>
  <si>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</si>
  <si>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</si>
  <si>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</si>
  <si>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</si>
  <si>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</si>
  <si>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</si>
  <si>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</si>
  <si>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</si>
  <si>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</si>
  <si>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</si>
  <si>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</si>
  <si>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</si>
  <si>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</si>
  <si>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</si>
  <si>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</si>
  <si>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</si>
  <si>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</si>
  <si>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</si>
  <si>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</si>
  <si>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</si>
  <si>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</si>
  <si>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</si>
  <si>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</si>
  <si>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</si>
  <si>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</si>
  <si>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</si>
  <si>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</si>
  <si>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</si>
  <si>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</si>
  <si>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</si>
  <si>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</si>
  <si>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</si>
  <si>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</si>
  <si>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</si>
  <si>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</si>
  <si>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</si>
  <si>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</si>
  <si>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</si>
  <si>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</si>
  <si>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</si>
  <si>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</si>
  <si>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</si>
  <si>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</si>
  <si>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</si>
  <si>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</si>
  <si>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</si>
  <si>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</si>
  <si>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</si>
  <si>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</si>
  <si>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</si>
  <si>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</si>
  <si>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</si>
  <si>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</si>
  <si>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</si>
  <si>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</si>
  <si>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</si>
  <si>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</si>
  <si>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</si>
  <si>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</si>
  <si>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</si>
  <si>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</si>
  <si>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</si>
  <si>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</si>
  <si>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</si>
  <si>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</si>
  <si>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</si>
  <si>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</si>
  <si>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</si>
  <si>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</si>
  <si>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</si>
  <si>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</si>
  <si>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</si>
  <si>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</si>
  <si>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</si>
  <si>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</si>
  <si>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</si>
  <si>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</si>
  <si>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</si>
  <si>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</si>
  <si>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</si>
  <si>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</si>
  <si>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</si>
  <si>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</si>
  <si>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</si>
  <si>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</si>
  <si>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</si>
  <si>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</si>
  <si>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</si>
  <si>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</si>
  <si>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</si>
  <si>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</si>
  <si>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</si>
  <si>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</si>
  <si>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</si>
  <si>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</si>
  <si>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</si>
  <si>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</si>
  <si>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</si>
  <si>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</si>
  <si>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</si>
  <si>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</si>
  <si>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</si>
  <si>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</si>
  <si>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</si>
  <si>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</si>
  <si>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</si>
  <si>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</si>
  <si>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</si>
  <si>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</si>
  <si>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</si>
  <si>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</si>
  <si>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</si>
  <si>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</si>
  <si>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</si>
  <si>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</si>
  <si>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</si>
  <si>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</si>
  <si>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</si>
  <si>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</si>
  <si>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</si>
  <si>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</si>
  <si>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</si>
  <si>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</si>
  <si>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</si>
  <si>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</si>
  <si>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</si>
  <si>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</si>
  <si>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</si>
  <si>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</si>
  <si>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</si>
  <si>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</si>
  <si>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</si>
  <si>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</si>
  <si>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</si>
  <si>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</si>
  <si>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</si>
  <si>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</si>
  <si>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</si>
  <si>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</si>
  <si>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</si>
  <si>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</si>
  <si>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</si>
  <si>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</si>
  <si>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</si>
  <si>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</si>
  <si>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</si>
  <si>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</si>
  <si>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</si>
  <si>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</si>
  <si>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</si>
  <si>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</si>
  <si>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</si>
  <si>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</si>
  <si>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</si>
  <si>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</si>
  <si>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</si>
  <si>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</si>
  <si>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</si>
  <si>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</si>
  <si>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</si>
  <si>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</si>
  <si>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</si>
  <si>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</si>
  <si>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</si>
  <si>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</si>
  <si>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</si>
  <si>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</si>
  <si>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</si>
  <si>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</si>
  <si>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</si>
  <si>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</si>
  <si>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</si>
  <si>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</si>
  <si>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</si>
  <si>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</si>
  <si>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</si>
  <si>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</si>
  <si>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</si>
  <si>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</si>
  <si>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</si>
  <si>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</si>
  <si>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</si>
  <si>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</si>
  <si>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</si>
  <si>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</si>
  <si>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</si>
  <si>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</si>
  <si>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</si>
  <si>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</si>
  <si>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</si>
  <si>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</si>
  <si>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</si>
  <si>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</si>
  <si>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</si>
  <si>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</si>
  <si>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</si>
  <si>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</si>
  <si>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</si>
  <si>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</si>
  <si>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</si>
  <si>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</si>
  <si>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</si>
  <si>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</si>
  <si>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</si>
  <si>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</si>
  <si>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</si>
  <si>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</si>
  <si>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</si>
  <si>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</si>
  <si>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</si>
  <si>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</si>
  <si>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</si>
  <si>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</si>
  <si>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</si>
  <si>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</si>
  <si>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</si>
  <si>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</si>
  <si>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</si>
  <si>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</si>
  <si>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</si>
  <si>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</si>
  <si>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</si>
  <si>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</si>
  <si>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</si>
  <si>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</si>
  <si>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</si>
  <si>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</si>
  <si>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</si>
  <si>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</si>
  <si>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</si>
  <si>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</si>
  <si>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</si>
  <si>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</si>
  <si>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</si>
  <si>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</si>
  <si>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</si>
  <si>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</si>
  <si>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</si>
  <si>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</si>
  <si>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</si>
  <si>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</si>
  <si>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</si>
  <si>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</si>
  <si>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</si>
  <si>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</si>
  <si>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</si>
  <si>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</si>
  <si>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</si>
  <si>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</si>
  <si>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</si>
  <si>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</si>
  <si>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</si>
  <si>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</si>
  <si>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</si>
  <si>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</si>
  <si>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</si>
  <si>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</si>
  <si>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</si>
  <si>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</si>
  <si>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</si>
  <si>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</si>
  <si>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</si>
  <si>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</si>
  <si>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</si>
  <si>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</si>
  <si>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</si>
  <si>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</si>
  <si>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</si>
  <si>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</si>
  <si>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</si>
  <si>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</si>
  <si>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</si>
  <si>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</si>
  <si>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</si>
  <si>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</si>
  <si>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</si>
  <si>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</si>
  <si>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</si>
  <si>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</si>
  <si>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</si>
  <si>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</si>
  <si>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</si>
  <si>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</si>
  <si>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</si>
  <si>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</si>
  <si>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</si>
  <si>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</si>
  <si>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</si>
  <si>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</si>
  <si>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</si>
  <si>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</si>
  <si>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</si>
  <si>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</si>
  <si>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</si>
  <si>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</si>
  <si>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</si>
  <si>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</si>
  <si>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</si>
  <si>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</si>
  <si>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</si>
  <si>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</si>
  <si>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</si>
  <si>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</si>
  <si>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</si>
  <si>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</si>
  <si>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</si>
  <si>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</si>
  <si>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</si>
  <si>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</si>
  <si>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</si>
  <si>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</si>
  <si>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</si>
  <si>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</si>
  <si>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</si>
  <si>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</si>
  <si>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</si>
  <si>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</si>
  <si>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</si>
  <si>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</si>
  <si>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</si>
  <si>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</si>
  <si>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</si>
  <si>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</si>
  <si>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</si>
  <si>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</si>
  <si>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</si>
  <si>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</si>
  <si>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</si>
  <si>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</si>
  <si>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</si>
  <si>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</si>
  <si>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</si>
  <si>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</si>
  <si>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</si>
  <si>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</si>
  <si>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</si>
  <si>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</si>
  <si>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</si>
  <si>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</si>
  <si>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</si>
  <si>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</si>
  <si>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</si>
  <si>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</si>
  <si>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</si>
  <si>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</si>
  <si>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</si>
  <si>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</si>
  <si>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</si>
  <si>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</si>
  <si>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</si>
  <si>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</si>
  <si>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</si>
  <si>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</si>
  <si>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</si>
  <si>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</si>
  <si>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</si>
  <si>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</si>
  <si>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</si>
  <si>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</si>
  <si>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</si>
  <si>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</si>
  <si>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</si>
  <si>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</si>
  <si>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</si>
  <si>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</si>
  <si>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</si>
  <si>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</si>
  <si>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</si>
  <si>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</si>
  <si>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</si>
  <si>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</si>
  <si>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</si>
  <si>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</si>
  <si>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</si>
  <si>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</si>
  <si>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</si>
  <si>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</si>
  <si>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</si>
  <si>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</si>
  <si>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</si>
  <si>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</si>
  <si>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</si>
  <si>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</si>
  <si>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</si>
  <si>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</si>
  <si>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</si>
  <si>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</si>
  <si>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</si>
  <si>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</si>
  <si>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</si>
  <si>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</si>
  <si>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</si>
  <si>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</si>
  <si>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</si>
  <si>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</si>
  <si>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</si>
  <si>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</si>
  <si>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</si>
  <si>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</si>
  <si>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</si>
  <si>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</si>
  <si>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</si>
  <si>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</si>
  <si>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</si>
  <si>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</si>
  <si>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</si>
  <si>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</si>
  <si>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</si>
  <si>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</si>
  <si>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</si>
  <si>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</si>
  <si>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</si>
  <si>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</si>
  <si>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</si>
  <si>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</si>
  <si>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</si>
  <si>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</si>
  <si>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</si>
  <si>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</si>
  <si>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</si>
  <si>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</si>
  <si>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</si>
  <si>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</si>
  <si>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</si>
  <si>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</si>
  <si>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</si>
  <si>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</si>
  <si>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</si>
  <si>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</si>
  <si>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</si>
  <si>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</si>
  <si>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</si>
  <si>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</si>
  <si>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</si>
  <si>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</si>
  <si>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</si>
  <si>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</si>
  <si>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</si>
  <si>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</si>
  <si>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</si>
  <si>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</si>
  <si>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</si>
  <si>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</si>
  <si>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</si>
  <si>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</si>
  <si>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</si>
  <si>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</si>
  <si>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</si>
  <si>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</si>
  <si>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</si>
  <si>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</si>
  <si>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</si>
  <si>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</si>
  <si>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</si>
  <si>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</si>
  <si>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</si>
  <si>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</si>
  <si>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</si>
  <si>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</si>
  <si>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</si>
  <si>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</si>
  <si>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</si>
  <si>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</si>
  <si>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</si>
  <si>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</si>
  <si>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</si>
  <si>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</si>
  <si>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</si>
  <si>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</si>
  <si>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</si>
  <si>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</si>
  <si>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</si>
  <si>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</si>
  <si>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</si>
  <si>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</si>
  <si>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</si>
  <si>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</si>
  <si>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</si>
  <si>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</si>
  <si>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</si>
  <si>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</si>
  <si>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</si>
  <si>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</si>
  <si>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</si>
  <si>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</si>
  <si>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</si>
  <si>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</si>
  <si>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</si>
  <si>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</si>
  <si>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</si>
  <si>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</si>
  <si>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</si>
  <si>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</si>
  <si>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</si>
  <si>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</si>
  <si>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</si>
  <si>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</si>
  <si>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</si>
  <si>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</si>
  <si>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</si>
  <si>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</si>
  <si>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</si>
  <si>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</si>
  <si>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</si>
  <si>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</si>
  <si>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</si>
  <si>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</si>
  <si>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</si>
  <si>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</si>
  <si>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</si>
  <si>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</si>
  <si>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</si>
  <si>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</si>
  <si>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</si>
  <si>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</si>
  <si>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</si>
  <si>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</si>
  <si>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</si>
  <si>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</si>
  <si>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</si>
  <si>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</si>
  <si>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</si>
  <si>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</si>
  <si>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</si>
  <si>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</si>
  <si>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</si>
  <si>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</si>
  <si>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</si>
  <si>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</si>
  <si>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</si>
  <si>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</si>
  <si>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</si>
  <si>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</si>
  <si>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</si>
  <si>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</si>
  <si>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</si>
  <si>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</si>
  <si>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</si>
  <si>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</si>
  <si>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</si>
  <si>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</si>
  <si>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</si>
  <si>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</si>
  <si>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</si>
  <si>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</si>
  <si>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</si>
  <si>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</si>
  <si>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</si>
  <si>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</si>
  <si>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</si>
  <si>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</si>
  <si>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</si>
  <si>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</si>
  <si>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</si>
  <si>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</si>
  <si>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</si>
  <si>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</si>
  <si>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</si>
  <si>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</si>
  <si>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</si>
  <si>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</si>
  <si>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</si>
  <si>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</si>
  <si>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</si>
  <si>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</si>
  <si>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</si>
  <si>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</si>
  <si>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</si>
  <si>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</si>
  <si>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</si>
  <si>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</si>
  <si>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</si>
  <si>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</si>
  <si>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</si>
  <si>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</si>
  <si>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</si>
  <si>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</si>
  <si>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</si>
  <si>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</si>
  <si>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</si>
  <si>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</si>
  <si>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</si>
  <si>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</si>
  <si>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</si>
  <si>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</si>
  <si>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</si>
  <si>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</si>
  <si>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</si>
  <si>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</si>
  <si>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</si>
  <si>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</si>
  <si>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</si>
  <si>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</si>
  <si>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</si>
  <si>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</si>
  <si>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</si>
  <si>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</si>
  <si>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</si>
  <si>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</si>
  <si>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</si>
  <si>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</si>
  <si>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</si>
  <si>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</si>
  <si>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</si>
  <si>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</si>
  <si>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</si>
  <si>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</si>
  <si>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</si>
  <si>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</si>
  <si>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</si>
  <si>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</si>
  <si>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</si>
  <si>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</si>
  <si>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</si>
  <si>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</si>
  <si>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</si>
  <si>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</si>
  <si>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</si>
  <si>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</si>
  <si>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</si>
  <si>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</si>
  <si>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</si>
  <si>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</si>
  <si>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</si>
  <si>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</si>
  <si>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</si>
  <si>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</si>
  <si>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</si>
  <si>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</si>
  <si>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</si>
  <si>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</si>
  <si>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</si>
  <si>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</si>
  <si>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</si>
  <si>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</si>
  <si>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</si>
  <si>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</si>
  <si>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</si>
  <si>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</si>
  <si>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</si>
  <si>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</si>
  <si>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</si>
  <si>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</si>
  <si>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</si>
  <si>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</si>
  <si>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</si>
  <si>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</si>
  <si>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</si>
  <si>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</si>
  <si>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</si>
  <si>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</si>
  <si>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</si>
  <si>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</si>
  <si>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</si>
  <si>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</si>
  <si>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</si>
  <si>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</si>
  <si>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</si>
  <si>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</si>
  <si>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</si>
  <si>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</si>
  <si>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</si>
  <si>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</si>
  <si>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</si>
  <si>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</si>
  <si>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</si>
  <si>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</si>
  <si>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</si>
  <si>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</si>
  <si>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</si>
  <si>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</si>
  <si>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</si>
  <si>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</si>
  <si>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</si>
  <si>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</si>
  <si>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</si>
  <si>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</si>
  <si>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</si>
  <si>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</si>
  <si>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</si>
  <si>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</si>
  <si>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</si>
  <si>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</si>
  <si>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</si>
  <si>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</si>
  <si>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</si>
  <si>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</si>
  <si>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</si>
  <si>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</si>
  <si>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</si>
  <si>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</si>
  <si>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</si>
  <si>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</si>
  <si>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</si>
  <si>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</si>
  <si>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</si>
  <si>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</si>
  <si>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</si>
  <si>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</si>
  <si>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</si>
  <si>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</si>
  <si>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</si>
  <si>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</si>
  <si>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</si>
  <si>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</si>
  <si>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</si>
  <si>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</si>
  <si>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</si>
  <si>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</si>
  <si>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</si>
  <si>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</si>
  <si>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</si>
  <si>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</si>
  <si>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</si>
  <si>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</si>
  <si>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</si>
  <si>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</si>
  <si>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</si>
  <si>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</si>
  <si>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</si>
  <si>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</si>
  <si>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</si>
  <si>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</si>
  <si>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</si>
  <si>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</si>
  <si>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</si>
  <si>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</si>
  <si>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</si>
  <si>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</si>
  <si>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</si>
  <si>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</si>
  <si>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</si>
  <si>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</si>
  <si>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</si>
  <si>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</si>
  <si>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</si>
  <si>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</si>
  <si>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</si>
  <si>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</si>
  <si>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</si>
  <si>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</si>
  <si>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</si>
  <si>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</si>
  <si>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</si>
  <si>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</si>
  <si>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</si>
  <si>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</si>
  <si>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</si>
  <si>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</si>
  <si>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</si>
  <si>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</si>
  <si>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</si>
  <si>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</si>
  <si>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</si>
  <si>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</si>
  <si>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</si>
  <si>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</si>
  <si>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</si>
  <si>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</si>
  <si>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</si>
  <si>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</si>
  <si>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</si>
  <si>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</si>
  <si>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</si>
  <si>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</si>
  <si>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</si>
  <si>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</si>
  <si>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</si>
  <si>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</si>
  <si>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</si>
  <si>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</si>
  <si>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</si>
  <si>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</si>
  <si>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</si>
  <si>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</si>
  <si>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</si>
  <si>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</si>
  <si>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</si>
  <si>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</si>
  <si>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</si>
  <si>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</si>
  <si>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</si>
  <si>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</si>
  <si>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</si>
  <si>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</si>
  <si>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</si>
  <si>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</si>
  <si>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</si>
  <si>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</si>
  <si>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</si>
  <si>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</si>
  <si>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</si>
  <si>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</si>
  <si>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</si>
  <si>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</si>
  <si>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</si>
  <si>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</si>
  <si>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</si>
  <si>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</si>
  <si>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</si>
  <si>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</si>
  <si>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</si>
  <si>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</si>
  <si>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</si>
  <si>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</si>
  <si>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</si>
  <si>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</si>
  <si>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</si>
  <si>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</si>
  <si>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</si>
  <si>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</si>
  <si>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</si>
  <si>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</si>
  <si>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</si>
  <si>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</si>
  <si>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</si>
  <si>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</si>
  <si>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</si>
  <si>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</si>
  <si>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</si>
  <si>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</si>
  <si>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</si>
  <si>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</si>
  <si>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</si>
  <si>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</si>
  <si>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</si>
  <si>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</si>
  <si>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</si>
  <si>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</si>
  <si>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</si>
  <si>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</si>
  <si>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</si>
  <si>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</si>
  <si>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</si>
  <si>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</si>
  <si>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</si>
  <si>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</si>
  <si>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</si>
  <si>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</si>
  <si>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</si>
  <si>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</si>
  <si>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</si>
  <si>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</si>
  <si>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</si>
  <si>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</si>
  <si>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</si>
  <si>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</si>
  <si>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</si>
  <si>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</si>
  <si>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</si>
  <si>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</si>
  <si>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</si>
  <si>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</si>
  <si>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</si>
  <si>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</si>
  <si>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</si>
  <si>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</si>
  <si>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</si>
  <si>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</si>
  <si>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</si>
  <si>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</si>
  <si>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</si>
  <si>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</si>
  <si>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</si>
  <si>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</si>
  <si>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</si>
  <si>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</si>
  <si>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</si>
  <si>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</si>
  <si>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</si>
  <si>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</si>
  <si>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</si>
  <si>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</si>
  <si>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</si>
  <si>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</si>
  <si>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</si>
  <si>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</si>
  <si>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</si>
  <si>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</si>
  <si>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</si>
  <si>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</si>
  <si>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</si>
  <si>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</si>
  <si>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</si>
  <si>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</si>
  <si>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</si>
  <si>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</si>
  <si>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</si>
  <si>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</si>
  <si>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</si>
  <si>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</si>
  <si>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</si>
  <si>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</si>
  <si>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</si>
  <si>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</si>
  <si>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</si>
  <si>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</si>
  <si>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</si>
  <si>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</si>
  <si>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</si>
  <si>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</si>
  <si>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</si>
  <si>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</si>
  <si>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</si>
  <si>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</si>
  <si>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</si>
  <si>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</si>
  <si>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</si>
  <si>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</si>
  <si>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</si>
  <si>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</si>
  <si>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</si>
  <si>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</si>
  <si>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</si>
  <si>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</si>
  <si>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</si>
  <si>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</si>
  <si>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</si>
  <si>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</si>
  <si>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</si>
  <si>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</si>
  <si>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</si>
  <si>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</si>
  <si>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</si>
  <si>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</si>
  <si>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</si>
  <si>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</si>
  <si>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</si>
  <si>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</si>
  <si>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</si>
  <si>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</si>
  <si>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</si>
  <si>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</si>
  <si>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</si>
  <si>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</si>
  <si>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</si>
  <si>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</si>
  <si>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</si>
  <si>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</si>
  <si>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</si>
  <si>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</si>
  <si>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</si>
  <si>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</si>
  <si>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</si>
  <si>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</si>
  <si>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</si>
  <si>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</si>
  <si>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</si>
  <si>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</si>
  <si>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</si>
  <si>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</si>
  <si>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</si>
  <si>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</si>
  <si>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</si>
  <si>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</si>
  <si>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</si>
  <si>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</si>
  <si>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</si>
  <si>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</si>
  <si>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</si>
  <si>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</si>
  <si>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</si>
  <si>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</si>
  <si>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</si>
  <si>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</si>
  <si>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</si>
  <si>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</si>
  <si>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</si>
  <si>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</si>
  <si>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</si>
  <si>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</si>
  <si>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</si>
  <si>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</si>
  <si>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</si>
  <si>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</si>
  <si>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</si>
  <si>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</si>
  <si>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</si>
  <si>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</si>
  <si>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</si>
  <si>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</si>
  <si>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</si>
  <si>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</si>
  <si>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</si>
  <si>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</si>
  <si>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</si>
  <si>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</si>
  <si>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</si>
  <si>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</si>
  <si>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</si>
  <si>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</si>
  <si>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</si>
  <si>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</si>
  <si>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</si>
  <si>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</si>
  <si>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</si>
  <si>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</si>
  <si>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</si>
  <si>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</si>
  <si>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</si>
  <si>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</si>
  <si>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</si>
  <si>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</si>
  <si>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</si>
  <si>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</si>
  <si>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</si>
  <si>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</si>
  <si>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</si>
  <si>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</si>
  <si>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</si>
  <si>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</si>
  <si>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</si>
  <si>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</si>
  <si>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</si>
  <si>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</si>
  <si>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</si>
  <si>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</si>
  <si>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</si>
  <si>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</si>
  <si>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</si>
  <si>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</si>
  <si>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</si>
  <si>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</si>
  <si>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</si>
  <si>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</si>
  <si>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</si>
  <si>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</si>
  <si>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</si>
  <si>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</si>
  <si>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</si>
  <si>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</si>
  <si>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</si>
  <si>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</si>
  <si>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</si>
  <si>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</si>
  <si>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</si>
  <si>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</si>
  <si>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</si>
  <si>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</si>
  <si>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</si>
  <si>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</si>
  <si>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</si>
  <si>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</si>
  <si>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</si>
  <si>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</si>
  <si>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</si>
  <si>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</si>
  <si>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</si>
  <si>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</si>
  <si>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</si>
  <si>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</si>
  <si>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</si>
  <si>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</si>
  <si>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</si>
  <si>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</si>
  <si>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</si>
  <si>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</si>
  <si>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</si>
  <si>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</si>
  <si>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</si>
  <si>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</si>
  <si>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</si>
  <si>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</si>
  <si>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</si>
  <si>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</si>
  <si>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</si>
  <si>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</si>
  <si>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</si>
  <si>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</si>
  <si>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</si>
  <si>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</si>
  <si>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</si>
  <si>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</si>
  <si>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</si>
  <si>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</si>
  <si>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</si>
  <si>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</si>
  <si>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</si>
  <si>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</si>
  <si>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</si>
  <si>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</si>
  <si>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</si>
  <si>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</si>
  <si>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</si>
  <si>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</si>
  <si>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</si>
  <si>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</si>
  <si>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</si>
  <si>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</si>
  <si>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</si>
  <si>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</si>
  <si>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</si>
  <si>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</si>
  <si>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</si>
  <si>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</si>
  <si>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</si>
  <si>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</si>
  <si>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</si>
  <si>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</si>
  <si>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</si>
  <si>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</si>
  <si>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</si>
  <si>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</si>
  <si>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</si>
  <si>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</si>
  <si>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</si>
  <si>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</si>
  <si>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</si>
  <si>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</si>
  <si>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</si>
  <si>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</si>
  <si>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</si>
  <si>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</si>
  <si>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</si>
  <si>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</si>
  <si>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</si>
  <si>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</si>
  <si>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</si>
  <si>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</si>
  <si>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</si>
  <si>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</si>
  <si>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</si>
  <si>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</si>
  <si>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</si>
  <si>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</si>
  <si>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</si>
  <si>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</si>
  <si>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</si>
  <si>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</si>
  <si>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</si>
  <si>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</si>
  <si>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</si>
  <si>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</si>
  <si>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</si>
  <si>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</si>
  <si>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</si>
  <si>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</si>
  <si>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</si>
  <si>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</si>
  <si>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</si>
  <si>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</si>
  <si>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</si>
  <si>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</si>
  <si>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</si>
  <si>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</si>
  <si>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</si>
  <si>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</si>
  <si>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</si>
  <si>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</si>
  <si>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</si>
  <si>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</si>
  <si>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</si>
  <si>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</si>
  <si>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</si>
  <si>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</si>
  <si>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</si>
  <si>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</si>
  <si>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</si>
  <si>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</si>
  <si>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</si>
  <si>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</si>
  <si>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</si>
  <si>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</si>
  <si>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</si>
  <si>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</si>
  <si>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</si>
  <si>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</si>
  <si>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</si>
  <si>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</si>
  <si>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</si>
  <si>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</si>
  <si>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</si>
  <si>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</si>
  <si>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</si>
  <si>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</si>
  <si>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</si>
  <si>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</si>
  <si>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</si>
  <si>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</si>
  <si>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</si>
  <si>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</si>
  <si>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</si>
  <si>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</si>
  <si>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</si>
  <si>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</si>
  <si>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</si>
  <si>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</si>
  <si>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</si>
  <si>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</si>
  <si>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</si>
  <si>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</si>
  <si>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</si>
  <si>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</si>
  <si>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</si>
  <si>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</si>
  <si>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</si>
  <si>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</si>
  <si>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</si>
  <si>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</si>
  <si>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</si>
  <si>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</si>
  <si>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</si>
  <si>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</si>
  <si>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</si>
  <si>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</si>
  <si>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</si>
  <si>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</si>
  <si>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</si>
  <si>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</si>
  <si>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</si>
  <si>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</si>
  <si>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</si>
  <si>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</si>
  <si>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</si>
  <si>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</si>
  <si>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</si>
  <si>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</si>
  <si>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</si>
  <si>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</si>
  <si>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</si>
  <si>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</si>
  <si>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</si>
  <si>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</si>
  <si>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</si>
  <si>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</si>
  <si>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</si>
  <si>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</si>
  <si>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</si>
  <si>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</si>
  <si>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</si>
  <si>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</si>
  <si>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</si>
  <si>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</si>
  <si>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</si>
  <si>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</si>
  <si>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</si>
  <si>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</si>
  <si>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</si>
  <si>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</si>
  <si>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</si>
  <si>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</si>
  <si>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</si>
  <si>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</si>
  <si>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</si>
  <si>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</si>
  <si>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</si>
  <si>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</si>
  <si>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</si>
  <si>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</si>
  <si>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</si>
  <si>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</si>
  <si>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</si>
  <si>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</si>
  <si>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</si>
  <si>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</si>
  <si>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</si>
  <si>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</si>
  <si>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</si>
  <si>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</si>
  <si>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</si>
  <si>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</si>
  <si>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</si>
  <si>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</si>
  <si>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</si>
  <si>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</si>
  <si>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</si>
  <si>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</si>
  <si>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</si>
  <si>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</si>
  <si>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</si>
  <si>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</si>
  <si>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</si>
  <si>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</si>
  <si>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</si>
  <si>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</si>
  <si>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</si>
  <si>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</si>
  <si>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</si>
  <si>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</si>
  <si>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</si>
  <si>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</si>
  <si>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</si>
  <si>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</si>
  <si>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</si>
  <si>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</si>
  <si>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</si>
  <si>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</si>
  <si>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</si>
  <si>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</si>
  <si>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</si>
  <si>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</si>
  <si>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</si>
  <si>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</si>
  <si>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</si>
  <si>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</si>
  <si>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</si>
  <si>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</si>
  <si>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</si>
  <si>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</si>
  <si>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</si>
  <si>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</si>
  <si>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</si>
  <si>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</si>
  <si>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</si>
  <si>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</si>
  <si>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</si>
  <si>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</si>
  <si>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</si>
  <si>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</si>
  <si>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</si>
  <si>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</si>
  <si>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</si>
  <si>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</si>
  <si>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</si>
  <si>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</si>
  <si>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</si>
  <si>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</si>
  <si>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</si>
  <si>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</si>
  <si>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</si>
  <si>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</si>
  <si>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</si>
  <si>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</si>
  <si>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</si>
  <si>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</si>
  <si>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</si>
  <si>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</si>
  <si>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</si>
  <si>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</si>
  <si>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</si>
  <si>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</si>
  <si>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</si>
  <si>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</si>
  <si>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</si>
  <si>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</si>
  <si>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</si>
  <si>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</si>
  <si>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</si>
  <si>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</si>
  <si>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</si>
  <si>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</si>
  <si>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</si>
  <si>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</si>
  <si>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</si>
  <si>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</si>
  <si>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</si>
  <si>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</si>
  <si>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</si>
  <si>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</si>
  <si>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</si>
  <si>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</si>
  <si>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</si>
  <si>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</si>
  <si>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</si>
  <si>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</si>
  <si>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</si>
  <si>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</si>
  <si>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</si>
  <si>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</si>
  <si>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</si>
  <si>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</si>
  <si>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</si>
  <si>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</si>
  <si>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</si>
  <si>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</si>
  <si>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</si>
  <si>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</si>
  <si>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</si>
  <si>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</si>
  <si>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</si>
  <si>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</si>
  <si>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</si>
  <si>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</si>
  <si>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</si>
  <si>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</si>
  <si>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</si>
  <si>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</si>
  <si>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</si>
  <si>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</si>
  <si>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</si>
  <si>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</si>
  <si>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</si>
  <si>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</si>
  <si>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</si>
  <si>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</si>
  <si>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</si>
  <si>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</si>
  <si>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</si>
  <si>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</si>
  <si>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</si>
  <si>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</si>
  <si>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</si>
  <si>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</si>
  <si>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</si>
  <si>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</si>
  <si>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</si>
  <si>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</si>
  <si>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</si>
  <si>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</si>
  <si>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</si>
  <si>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</si>
  <si>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</si>
  <si>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</si>
  <si>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</si>
  <si>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</si>
  <si>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</si>
  <si>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</si>
  <si>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</si>
  <si>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</si>
  <si>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</si>
  <si>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</si>
  <si>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</si>
  <si>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</si>
  <si>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</si>
  <si>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</si>
  <si>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</si>
  <si>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</si>
  <si>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</si>
  <si>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</si>
  <si>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</si>
  <si>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</si>
  <si>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</si>
  <si>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</si>
  <si>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</si>
  <si>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</si>
  <si>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</si>
  <si>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</si>
  <si>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</si>
  <si>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</si>
  <si>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</si>
  <si>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</si>
  <si>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</si>
  <si>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</si>
  <si>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</si>
  <si>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</si>
  <si>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</si>
  <si>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</si>
  <si>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</si>
  <si>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</si>
  <si>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</si>
  <si>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</si>
  <si>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</si>
  <si>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</si>
  <si>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</si>
  <si>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</si>
  <si>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</si>
  <si>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</si>
  <si>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</si>
  <si>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</si>
  <si>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</si>
  <si>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</si>
  <si>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</si>
  <si>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</si>
  <si>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</si>
  <si>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</si>
  <si>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</si>
  <si>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</si>
  <si>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</si>
  <si>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</si>
  <si>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</si>
  <si>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</si>
  <si>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</si>
  <si>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</si>
  <si>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</si>
  <si>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</si>
  <si>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</si>
  <si>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</si>
  <si>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</si>
  <si>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</si>
  <si>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</si>
  <si>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</si>
  <si>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</si>
  <si>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</si>
  <si>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</si>
  <si>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</si>
  <si>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</si>
  <si>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</si>
  <si>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</si>
  <si>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</si>
  <si>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</si>
  <si>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</si>
  <si>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</si>
  <si>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</si>
  <si>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</si>
  <si>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</si>
  <si>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</si>
  <si>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</si>
  <si>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</si>
  <si>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</si>
  <si>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</si>
  <si>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</si>
  <si>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</si>
  <si>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</si>
  <si>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</si>
  <si>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</si>
  <si>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</si>
  <si>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</si>
  <si>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</si>
  <si>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</si>
  <si>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</si>
  <si>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</si>
  <si>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</si>
  <si>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</si>
  <si>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</si>
  <si>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</si>
  <si>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</si>
  <si>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</si>
  <si>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</si>
  <si>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</si>
  <si>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</si>
  <si>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</si>
  <si>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</si>
  <si>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</si>
  <si>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</si>
  <si>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</si>
  <si>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</si>
  <si>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</si>
  <si>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</si>
  <si>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</si>
  <si>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</si>
  <si>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</si>
  <si>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</si>
  <si>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</si>
  <si>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</si>
  <si>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</si>
  <si>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</si>
  <si>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</si>
  <si>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</si>
  <si>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</si>
  <si>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</si>
  <si>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</si>
  <si>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</si>
  <si>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</si>
  <si>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</si>
  <si>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</si>
  <si>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</si>
  <si>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</si>
  <si>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</si>
  <si>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</si>
  <si>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</si>
  <si>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</si>
  <si>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</si>
  <si>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</si>
  <si>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</si>
  <si>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</si>
  <si>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</si>
  <si>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</si>
  <si>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</si>
  <si>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</si>
  <si>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</si>
  <si>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</si>
  <si>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</si>
  <si>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</si>
  <si>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</si>
  <si>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</si>
  <si>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</si>
  <si>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</si>
  <si>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</si>
  <si>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</si>
  <si>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</si>
  <si>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</si>
  <si>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</si>
  <si>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</si>
  <si>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</si>
  <si>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</si>
  <si>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</si>
  <si>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</si>
  <si>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</si>
  <si>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</si>
  <si>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</si>
  <si>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</si>
  <si>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</si>
  <si>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</si>
  <si>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</si>
  <si>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</si>
  <si>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</si>
  <si>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</si>
  <si>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</si>
  <si>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</si>
  <si>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</si>
  <si>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</si>
  <si>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</si>
  <si>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</si>
  <si>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</si>
  <si>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</si>
  <si>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</si>
  <si>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</si>
  <si>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</si>
  <si>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</si>
  <si>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</si>
  <si>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</si>
  <si>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</si>
  <si>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</si>
  <si>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</si>
  <si>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</si>
  <si>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</si>
  <si>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</si>
  <si>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</si>
  <si>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</si>
  <si>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</si>
  <si>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</si>
  <si>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</si>
  <si>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</si>
  <si>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</si>
  <si>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</si>
  <si>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</si>
  <si>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</si>
  <si>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</si>
  <si>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</si>
  <si>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</si>
  <si>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</si>
  <si>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</si>
  <si>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</si>
  <si>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</si>
  <si>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</si>
  <si>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</si>
  <si>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</si>
  <si>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</si>
  <si>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</si>
  <si>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</si>
  <si>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</si>
  <si>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</si>
  <si>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</si>
  <si>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</si>
  <si>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</si>
  <si>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</si>
  <si>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</si>
  <si>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</si>
  <si>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</si>
  <si>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</si>
  <si>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</si>
  <si>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</si>
  <si>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</si>
  <si>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</si>
  <si>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</si>
  <si>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</si>
  <si>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</si>
  <si>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</si>
  <si>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</si>
  <si>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</si>
  <si>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</si>
  <si>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</si>
  <si>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</si>
  <si>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</si>
  <si>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</si>
  <si>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</si>
  <si>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</si>
  <si>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</si>
  <si>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</si>
  <si>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</si>
  <si>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</si>
  <si>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</si>
  <si>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</si>
  <si>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</si>
  <si>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</si>
  <si>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</si>
  <si>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</si>
  <si>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</si>
  <si>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</si>
  <si>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</si>
  <si>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</si>
  <si>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</si>
  <si>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</si>
  <si>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</si>
  <si>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</si>
  <si>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</si>
  <si>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</si>
  <si>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</si>
  <si>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</si>
  <si>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</si>
  <si>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</si>
  <si>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</si>
  <si>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</si>
  <si>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</si>
  <si>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</si>
  <si>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</si>
  <si>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</si>
  <si>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</si>
  <si>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</si>
  <si>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</si>
  <si>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</si>
  <si>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</si>
  <si>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</si>
  <si>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</si>
  <si>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</si>
  <si>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</si>
  <si>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</si>
  <si>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</si>
  <si>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</si>
  <si>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</si>
  <si>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</si>
  <si>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</si>
  <si>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</si>
  <si>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</si>
  <si>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</si>
  <si>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</si>
  <si>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</si>
  <si>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</si>
  <si>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</si>
  <si>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</si>
  <si>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</si>
  <si>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</si>
  <si>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</si>
  <si>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</si>
  <si>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</si>
  <si>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</si>
  <si>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</si>
  <si>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</si>
  <si>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</si>
  <si>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</si>
  <si>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</si>
  <si>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</si>
  <si>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</si>
  <si>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</si>
  <si>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</si>
  <si>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</si>
  <si>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</si>
  <si>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</si>
  <si>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</si>
  <si>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</si>
  <si>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</si>
  <si>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</si>
  <si>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</si>
  <si>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</si>
  <si>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</si>
  <si>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</si>
  <si>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</si>
  <si>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</si>
  <si>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</si>
  <si>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</si>
  <si>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</si>
  <si>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</si>
  <si>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</si>
  <si>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</si>
  <si>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</si>
  <si>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</si>
  <si>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</si>
  <si>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</si>
  <si>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</si>
  <si>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</si>
  <si>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</si>
  <si>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</si>
  <si>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</si>
  <si>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</si>
  <si>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</si>
  <si>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</si>
  <si>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</si>
  <si>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</si>
  <si>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</si>
  <si>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</si>
  <si>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</si>
  <si>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</si>
  <si>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</si>
  <si>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</si>
  <si>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</si>
  <si>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</si>
  <si>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</si>
  <si>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</si>
  <si>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</si>
  <si>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</si>
  <si>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</si>
  <si>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</si>
  <si>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</si>
  <si>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</si>
  <si>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</si>
  <si>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</si>
  <si>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</si>
  <si>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</si>
  <si>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</si>
  <si>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</si>
  <si>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</si>
  <si>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</si>
  <si>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</si>
  <si>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</si>
  <si>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</si>
  <si>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</si>
  <si>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</si>
  <si>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</si>
  <si>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</si>
  <si>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</si>
  <si>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</si>
  <si>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</si>
  <si>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</si>
  <si>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</si>
  <si>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</si>
  <si>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</si>
  <si>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</si>
  <si>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</si>
  <si>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</si>
  <si>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</si>
  <si>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</si>
  <si>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</si>
  <si>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</si>
  <si>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</si>
  <si>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</si>
  <si>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</si>
  <si>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</si>
  <si>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</si>
  <si>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</si>
  <si>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</si>
  <si>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</si>
  <si>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</si>
  <si>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</si>
  <si>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</si>
  <si>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</si>
  <si>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</si>
  <si>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</si>
  <si>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</si>
  <si>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</si>
  <si>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</si>
  <si>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</si>
  <si>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</si>
  <si>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</si>
  <si>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</si>
  <si>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</si>
  <si>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</si>
  <si>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</si>
  <si>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</si>
  <si>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</si>
  <si>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</si>
  <si>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</si>
  <si>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</si>
  <si>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</si>
  <si>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</si>
  <si>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</si>
  <si>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</si>
  <si>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</si>
  <si>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</si>
  <si>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</si>
  <si>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</si>
  <si>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</si>
  <si>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</si>
  <si>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</si>
  <si>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</si>
  <si>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</si>
  <si>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</si>
  <si>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</si>
  <si>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</si>
  <si>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</si>
  <si>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</si>
  <si>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</si>
  <si>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</si>
  <si>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</si>
  <si>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</si>
  <si>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</si>
  <si>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</si>
  <si>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</si>
  <si>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</si>
  <si>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</si>
  <si>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</si>
  <si>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</si>
  <si>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</si>
  <si>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</si>
  <si>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</si>
  <si>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</si>
  <si>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</si>
  <si>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</si>
  <si>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</si>
  <si>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</si>
  <si>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</si>
  <si>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</si>
  <si>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</si>
  <si>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</si>
  <si>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</si>
  <si>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</si>
  <si>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</si>
  <si>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</si>
  <si>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</si>
  <si>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</si>
  <si>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</si>
  <si>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</si>
  <si>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</si>
  <si>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</si>
  <si>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</si>
  <si>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</si>
  <si>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</si>
  <si>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</si>
  <si>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</si>
  <si>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</si>
  <si>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</si>
  <si>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</si>
  <si>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</si>
  <si>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</si>
  <si>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</si>
  <si>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</si>
  <si>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</si>
  <si>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</si>
  <si>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</si>
  <si>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</si>
  <si>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</si>
  <si>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</si>
  <si>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</si>
  <si>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</si>
  <si>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</si>
  <si>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</si>
  <si>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</si>
  <si>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</si>
  <si>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</si>
  <si>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</si>
  <si>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</si>
  <si>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</si>
  <si>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</si>
  <si>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</si>
  <si>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</si>
  <si>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</si>
  <si>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</si>
  <si>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</si>
  <si>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</si>
  <si>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</si>
  <si>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</si>
  <si>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</si>
  <si>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</si>
  <si>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</si>
  <si>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</si>
  <si>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</si>
  <si>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</si>
  <si>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</si>
  <si>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</si>
  <si>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</si>
  <si>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</si>
  <si>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</si>
  <si>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</si>
  <si>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</si>
  <si>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</si>
  <si>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</si>
  <si>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</si>
  <si>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</si>
  <si>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</si>
  <si>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</si>
  <si>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</si>
  <si>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</si>
  <si>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</si>
  <si>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</si>
  <si>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</si>
  <si>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</si>
  <si>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</si>
  <si>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</si>
  <si>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</si>
  <si>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</si>
  <si>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</si>
  <si>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</si>
  <si>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</si>
  <si>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</si>
  <si>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</si>
  <si>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</si>
  <si>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</si>
  <si>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</si>
  <si>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</si>
  <si>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</si>
  <si>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</si>
  <si>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</si>
  <si>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</si>
  <si>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</si>
  <si>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</si>
  <si>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</si>
  <si>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</si>
  <si>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</si>
  <si>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</si>
  <si>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</si>
  <si>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</si>
  <si>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</si>
  <si>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</si>
  <si>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</si>
  <si>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</si>
  <si>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</si>
  <si>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</si>
  <si>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</si>
  <si>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</si>
  <si>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</si>
  <si>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</si>
  <si>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</si>
  <si>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</si>
  <si>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</si>
  <si>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</si>
  <si>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</si>
  <si>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</si>
  <si>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</si>
  <si>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</si>
  <si>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</si>
  <si>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</si>
  <si>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</si>
  <si>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</si>
  <si>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</si>
  <si>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</si>
  <si>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</si>
  <si>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</si>
  <si>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</si>
  <si>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</si>
  <si>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</si>
  <si>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</si>
  <si>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</si>
  <si>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</si>
  <si>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</si>
  <si>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</si>
  <si>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</si>
  <si>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</si>
  <si>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</si>
  <si>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</si>
  <si>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</si>
  <si>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</si>
  <si>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</si>
  <si>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</si>
  <si>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</si>
  <si>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</si>
  <si>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</si>
  <si>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</si>
  <si>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</si>
  <si>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</si>
  <si>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</si>
  <si>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</si>
  <si>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</si>
  <si>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</si>
  <si>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</si>
  <si>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</si>
  <si>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</si>
  <si>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</si>
  <si>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</si>
  <si>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</si>
  <si>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</si>
  <si>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</si>
  <si>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</si>
  <si>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</si>
  <si>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</si>
  <si>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</si>
  <si>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</si>
  <si>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</si>
  <si>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</si>
  <si>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</si>
  <si>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</si>
  <si>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</si>
  <si>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</si>
  <si>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</si>
  <si>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</si>
  <si>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</si>
  <si>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</si>
  <si>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</si>
  <si>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</si>
  <si>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</si>
  <si>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</si>
  <si>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</si>
  <si>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</si>
  <si>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</si>
  <si>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</si>
  <si>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</si>
  <si>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</si>
  <si>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</si>
  <si>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</si>
  <si>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</si>
  <si>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</si>
  <si>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</si>
  <si>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</si>
  <si>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</si>
  <si>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</si>
  <si>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</si>
  <si>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</si>
  <si>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</si>
  <si>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</si>
  <si>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</si>
  <si>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</si>
  <si>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</si>
  <si>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</si>
  <si>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</si>
  <si>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</si>
  <si>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</si>
  <si>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</si>
  <si>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</si>
  <si>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</si>
  <si>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</si>
  <si>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</si>
  <si>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</si>
  <si>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</si>
  <si>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</si>
  <si>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</si>
  <si>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</si>
  <si>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</si>
  <si>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</si>
  <si>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</si>
  <si>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</si>
  <si>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</si>
  <si>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</si>
  <si>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</si>
  <si>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</si>
  <si>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</si>
  <si>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</si>
  <si>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</si>
  <si>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</si>
  <si>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</si>
  <si>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</si>
  <si>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</si>
  <si>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</si>
  <si>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</si>
  <si>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</si>
  <si>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</si>
  <si>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</si>
  <si>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</si>
  <si>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</si>
  <si>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</si>
  <si>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</si>
  <si>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</si>
  <si>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</si>
  <si>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</si>
  <si>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</si>
  <si>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</si>
  <si>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</si>
  <si>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</si>
  <si>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</si>
  <si>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</si>
  <si>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</si>
  <si>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</si>
  <si>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</si>
  <si>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</si>
  <si>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</si>
  <si>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</si>
  <si>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</si>
  <si>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</si>
  <si>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</si>
  <si>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</si>
  <si>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</si>
  <si>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</si>
  <si>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</si>
  <si>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</si>
  <si>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</si>
  <si>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</si>
  <si>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</si>
  <si>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</si>
  <si>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</si>
  <si>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</si>
  <si>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</si>
  <si>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</si>
  <si>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</si>
  <si>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</si>
  <si>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</si>
  <si>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</si>
  <si>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</si>
  <si>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</si>
  <si>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</si>
  <si>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</si>
  <si>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</si>
  <si>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</si>
  <si>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</si>
  <si>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</si>
  <si>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</si>
  <si>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</si>
  <si>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</si>
  <si>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</si>
  <si>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</si>
  <si>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</si>
  <si>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</si>
  <si>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</si>
  <si>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</si>
  <si>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</si>
  <si>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</si>
  <si>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</si>
  <si>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</si>
  <si>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</si>
  <si>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</si>
  <si>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</si>
  <si>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</si>
  <si>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</si>
  <si>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</si>
  <si>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</si>
  <si>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</si>
  <si>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</si>
  <si>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</si>
  <si>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</si>
  <si>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</si>
  <si>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</si>
  <si>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</si>
  <si>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</si>
  <si>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</si>
  <si>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</si>
  <si>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</si>
  <si>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</si>
  <si>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</si>
  <si>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</si>
  <si>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</si>
  <si>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</si>
  <si>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</si>
  <si>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</si>
  <si>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</si>
  <si>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</si>
  <si>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</si>
  <si>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</si>
  <si>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</si>
  <si>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</si>
  <si>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</si>
  <si>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</si>
  <si>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</si>
  <si>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</si>
  <si>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</si>
  <si>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</si>
  <si>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</si>
  <si>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</si>
  <si>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</si>
  <si>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</si>
  <si>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</si>
  <si>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</si>
  <si>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</si>
  <si>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</si>
  <si>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</si>
  <si>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</si>
  <si>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</si>
  <si>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</si>
  <si>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</si>
  <si>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</si>
  <si>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</si>
  <si>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</si>
  <si>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</si>
  <si>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</si>
  <si>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</si>
  <si>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</si>
  <si>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</si>
  <si>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</si>
  <si>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</si>
  <si>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</si>
  <si>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</si>
  <si>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</si>
  <si>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</si>
  <si>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</si>
  <si>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</si>
  <si>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</si>
  <si>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</si>
  <si>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</si>
  <si>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</si>
  <si>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</si>
  <si>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</si>
  <si>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</si>
  <si>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</si>
  <si>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</si>
  <si>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</si>
  <si>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</si>
  <si>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</si>
  <si>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</si>
  <si>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</si>
  <si>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</si>
  <si>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</si>
  <si>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</si>
  <si>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</si>
  <si>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</si>
  <si>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</si>
  <si>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</si>
  <si>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</si>
  <si>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</si>
  <si>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</si>
  <si>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</si>
  <si>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</si>
  <si>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</si>
  <si>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</si>
  <si>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</si>
  <si>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</si>
  <si>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</si>
  <si>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</si>
  <si>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</si>
  <si>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</si>
  <si>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</si>
  <si>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</si>
  <si>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</si>
  <si>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</si>
  <si>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</si>
  <si>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</si>
  <si>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</si>
  <si>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</si>
  <si>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</si>
  <si>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</si>
  <si>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</si>
  <si>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</si>
  <si>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</si>
  <si>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</si>
  <si>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</si>
  <si>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</si>
  <si>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</si>
  <si>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</si>
  <si>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</si>
  <si>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</si>
  <si>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</si>
  <si>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</si>
  <si>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</si>
  <si>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</si>
  <si>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</si>
  <si>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</si>
  <si>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</si>
  <si>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</si>
  <si>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</si>
  <si>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</si>
  <si>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</si>
  <si>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</si>
  <si>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</si>
  <si>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</si>
  <si>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</si>
  <si>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</si>
  <si>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</si>
  <si>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</si>
  <si>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</si>
  <si>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</si>
  <si>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</si>
  <si>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</si>
  <si>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</si>
  <si>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</si>
  <si>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</si>
  <si>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</si>
  <si>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</si>
  <si>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</si>
  <si>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</si>
  <si>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</si>
  <si>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</si>
  <si>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</si>
  <si>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</si>
  <si>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</si>
  <si>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</si>
  <si>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</si>
  <si>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</si>
  <si>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</si>
  <si>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</si>
  <si>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</si>
  <si>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</si>
  <si>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</si>
  <si>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</si>
  <si>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</si>
  <si>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</si>
  <si>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</si>
  <si>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</si>
  <si>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</si>
  <si>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</si>
  <si>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</si>
  <si>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</si>
  <si>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</si>
  <si>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</si>
  <si>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</si>
  <si>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</si>
  <si>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</si>
  <si>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</si>
  <si>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</si>
  <si>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</si>
  <si>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</si>
  <si>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</si>
  <si>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</si>
  <si>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</si>
  <si>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</si>
  <si>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</si>
  <si>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</si>
  <si>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</si>
  <si>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</si>
  <si>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</si>
  <si>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</si>
  <si>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</si>
  <si>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</si>
  <si>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</si>
  <si>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</si>
  <si>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</si>
  <si>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</si>
  <si>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</si>
  <si>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</si>
  <si>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</si>
  <si>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</si>
  <si>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</si>
  <si>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</si>
  <si>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</si>
  <si>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</si>
  <si>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</si>
  <si>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</si>
  <si>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</si>
  <si>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</si>
  <si>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</si>
  <si>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</si>
  <si>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</si>
  <si>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</si>
  <si>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</si>
  <si>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</si>
  <si>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</si>
  <si>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</si>
  <si>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</si>
  <si>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</si>
  <si>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</si>
  <si>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</si>
  <si>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</si>
  <si>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</si>
  <si>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</si>
  <si>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</si>
  <si>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</si>
  <si>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</si>
  <si>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</si>
  <si>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</si>
  <si>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</si>
  <si>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</si>
  <si>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</si>
  <si>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</si>
  <si>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</si>
  <si>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</si>
  <si>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</si>
  <si>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</si>
  <si>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</si>
  <si>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</si>
  <si>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</si>
  <si>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</si>
  <si>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</si>
  <si>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</si>
  <si>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</si>
  <si>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</si>
  <si>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</si>
  <si>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</si>
  <si>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</si>
  <si>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</si>
  <si>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</si>
  <si>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</si>
  <si>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</si>
  <si>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</si>
  <si>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</si>
  <si>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</si>
  <si>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</si>
  <si>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</si>
  <si>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</si>
  <si>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</si>
  <si>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</si>
  <si>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</si>
  <si>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</si>
  <si>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</si>
  <si>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</si>
  <si>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</si>
  <si>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</si>
  <si>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</si>
  <si>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</si>
  <si>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</si>
  <si>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</si>
  <si>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</si>
  <si>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</si>
  <si>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</si>
  <si>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</si>
  <si>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</si>
  <si>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</si>
  <si>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</si>
  <si>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</si>
  <si>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</si>
  <si>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</si>
  <si>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</si>
  <si>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</si>
  <si>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</si>
  <si>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</si>
  <si>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</si>
  <si>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</si>
  <si>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</si>
  <si>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</si>
  <si>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</si>
  <si>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</si>
  <si>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</si>
  <si>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</si>
  <si>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</si>
  <si>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</si>
  <si>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</si>
  <si>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</si>
  <si>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</si>
  <si>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</si>
  <si>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</si>
  <si>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</si>
  <si>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</si>
  <si>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</si>
  <si>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</si>
  <si>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</si>
  <si>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</si>
  <si>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</si>
  <si>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</si>
  <si>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</si>
  <si>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</si>
  <si>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</si>
  <si>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</si>
  <si>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</si>
  <si>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</si>
  <si>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</si>
  <si>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</si>
  <si>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</si>
  <si>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</si>
  <si>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</si>
  <si>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</si>
  <si>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</si>
  <si>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</si>
  <si>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</si>
  <si>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</si>
  <si>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</si>
  <si>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</si>
  <si>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</si>
  <si>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</si>
  <si>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</si>
  <si>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</si>
  <si>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</si>
  <si>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</si>
  <si>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</si>
  <si>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</si>
  <si>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</si>
  <si>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</si>
  <si>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</si>
  <si>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</si>
  <si>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</si>
  <si>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</si>
  <si>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</si>
  <si>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</si>
  <si>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</si>
  <si>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</si>
  <si>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</si>
  <si>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</si>
  <si>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</si>
  <si>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</si>
  <si>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</si>
  <si>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</si>
  <si>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</si>
  <si>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</si>
  <si>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</si>
  <si>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</si>
  <si>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</si>
  <si>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</si>
  <si>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</si>
  <si>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</si>
  <si>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</si>
  <si>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</si>
  <si>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</si>
  <si>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</si>
  <si>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</si>
  <si>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</si>
  <si>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</si>
  <si>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</si>
  <si>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</si>
  <si>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</si>
  <si>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</si>
  <si>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</si>
  <si>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</si>
  <si>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</si>
  <si>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</si>
  <si>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</si>
  <si>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</si>
  <si>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</si>
  <si>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</si>
  <si>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</si>
  <si>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</si>
  <si>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</si>
  <si>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</si>
  <si>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</si>
  <si>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</si>
  <si>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</si>
  <si>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</si>
  <si>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</si>
  <si>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</si>
  <si>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</si>
  <si>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</si>
  <si>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</si>
  <si>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</si>
  <si>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</si>
  <si>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</si>
  <si>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</si>
  <si>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</si>
  <si>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</si>
  <si>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</si>
  <si>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</si>
  <si>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</si>
  <si>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</si>
  <si>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</si>
  <si>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</si>
  <si>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</si>
  <si>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</si>
  <si>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</si>
  <si>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</si>
  <si>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</si>
  <si>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</si>
  <si>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</si>
  <si>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</si>
  <si>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</si>
  <si>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</si>
  <si>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</si>
  <si>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</si>
  <si>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</si>
  <si>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</si>
  <si>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</si>
  <si>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</si>
  <si>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</si>
  <si>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</si>
  <si>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</si>
  <si>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</si>
  <si>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</si>
  <si>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</si>
  <si>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</si>
  <si>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</si>
  <si>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</si>
  <si>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</si>
  <si>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</si>
  <si>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</si>
  <si>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</si>
  <si>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</si>
  <si>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</si>
  <si>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</si>
  <si>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</si>
  <si>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</si>
  <si>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</si>
  <si>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</si>
  <si>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</si>
  <si>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</si>
  <si>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</si>
  <si>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</si>
  <si>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</si>
  <si>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</si>
  <si>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</si>
  <si>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</si>
  <si>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</si>
  <si>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</si>
  <si>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</si>
  <si>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</si>
  <si>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</si>
  <si>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</si>
  <si>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</si>
  <si>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</si>
  <si>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</si>
  <si>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</si>
  <si>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</si>
  <si>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</si>
  <si>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</si>
  <si>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</si>
  <si>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</si>
  <si>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</si>
  <si>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</si>
  <si>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</si>
  <si>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</si>
  <si>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</si>
  <si>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</si>
  <si>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</si>
  <si>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</si>
  <si>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</si>
  <si>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</si>
  <si>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</si>
  <si>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</si>
  <si>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</si>
  <si>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</si>
  <si>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</si>
  <si>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</si>
  <si>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</si>
  <si>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</si>
  <si>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</si>
  <si>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</si>
  <si>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</si>
  <si>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</si>
  <si>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</si>
  <si>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</si>
  <si>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</si>
  <si>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</si>
  <si>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</si>
  <si>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</si>
  <si>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</si>
  <si>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</si>
  <si>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</si>
  <si>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</si>
  <si>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</si>
  <si>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</si>
  <si>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</si>
  <si>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</si>
  <si>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</si>
  <si>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</si>
  <si>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</si>
  <si>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</si>
  <si>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</si>
  <si>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</si>
  <si>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</si>
  <si>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</si>
  <si>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</si>
  <si>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</si>
  <si>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</si>
  <si>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</si>
  <si>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</si>
  <si>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</si>
  <si>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</si>
  <si>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</si>
  <si>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</si>
  <si>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</si>
  <si>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</si>
  <si>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</si>
  <si>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</si>
  <si>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</si>
  <si>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</si>
  <si>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</si>
  <si>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</si>
  <si>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</si>
  <si>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</si>
  <si>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</si>
  <si>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</si>
  <si>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</si>
  <si>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</si>
  <si>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</si>
  <si>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</si>
  <si>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</si>
  <si>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</si>
  <si>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</si>
  <si>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</si>
  <si>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</si>
  <si>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</si>
  <si>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</si>
  <si>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</si>
  <si>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</si>
  <si>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</si>
  <si>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</si>
  <si>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</si>
  <si>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</si>
  <si>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</si>
  <si>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</si>
  <si>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</si>
  <si>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</si>
  <si>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</si>
  <si>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</si>
  <si>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</si>
  <si>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</si>
  <si>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</si>
  <si>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</si>
  <si>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</si>
  <si>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</si>
  <si>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</si>
  <si>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</si>
  <si>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</si>
  <si>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</si>
  <si>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</si>
  <si>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</si>
  <si>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</si>
  <si>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</si>
  <si>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</si>
  <si>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</si>
  <si>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</si>
  <si>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</si>
  <si>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</si>
  <si>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</si>
  <si>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</si>
  <si>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</si>
  <si>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</si>
  <si>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</si>
  <si>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</si>
  <si>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</si>
  <si>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</si>
  <si>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</si>
  <si>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</si>
  <si>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</si>
  <si>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</si>
  <si>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</si>
  <si>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</si>
  <si>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</si>
  <si>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</si>
  <si>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</si>
  <si>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</si>
  <si>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</si>
  <si>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</si>
  <si>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</si>
  <si>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</si>
  <si>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</si>
  <si>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</si>
  <si>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</si>
  <si>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</si>
  <si>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</si>
  <si>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</si>
  <si>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</si>
  <si>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</si>
  <si>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</si>
  <si>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</si>
  <si>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</si>
  <si>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</si>
  <si>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</si>
  <si>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</si>
  <si>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</si>
  <si>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</si>
  <si>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</si>
  <si>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</si>
  <si>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</si>
  <si>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</si>
  <si>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</si>
  <si>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</si>
  <si>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</si>
  <si>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</si>
  <si>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</si>
  <si>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</si>
  <si>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</si>
  <si>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</si>
  <si>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</si>
  <si>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</si>
  <si>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</si>
  <si>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</si>
  <si>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</si>
  <si>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</si>
  <si>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</si>
  <si>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</si>
  <si>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</si>
  <si>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</si>
  <si>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</si>
  <si>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</si>
  <si>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</si>
  <si>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</si>
  <si>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</si>
  <si>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</si>
  <si>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</si>
  <si>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</si>
  <si>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</si>
  <si>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</si>
  <si>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</si>
  <si>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</si>
  <si>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</si>
  <si>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</si>
  <si>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</si>
  <si>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</si>
  <si>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</si>
  <si>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</si>
  <si>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</si>
  <si>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</si>
  <si>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</si>
  <si>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</si>
  <si>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</si>
  <si>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</si>
  <si>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</si>
  <si>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</si>
  <si>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</si>
  <si>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</si>
  <si>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</si>
  <si>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</si>
  <si>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</si>
  <si>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</si>
  <si>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</si>
  <si>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</si>
  <si>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</si>
  <si>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</si>
  <si>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</si>
  <si>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</si>
  <si>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</si>
  <si>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</si>
  <si>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</si>
  <si>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</si>
  <si>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</si>
  <si>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</si>
  <si>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</si>
  <si>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</si>
  <si>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</si>
  <si>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</si>
  <si>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</si>
  <si>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</si>
  <si>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</si>
  <si>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</si>
  <si>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</si>
  <si>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</si>
  <si>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</si>
  <si>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</si>
  <si>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</si>
  <si>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</si>
  <si>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</si>
  <si>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</si>
  <si>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</si>
  <si>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</si>
  <si>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</si>
  <si>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</si>
  <si>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</si>
  <si>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</si>
  <si>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</si>
  <si>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</si>
  <si>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</si>
  <si>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</si>
  <si>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</si>
  <si>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</si>
  <si>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</si>
  <si>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</si>
  <si>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</si>
  <si>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</si>
  <si>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</si>
  <si>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</si>
  <si>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</si>
  <si>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</si>
  <si>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</si>
  <si>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</si>
  <si>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</si>
  <si>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</si>
  <si>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</si>
  <si>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</si>
  <si>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</si>
  <si>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</si>
  <si>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</si>
  <si>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</si>
  <si>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</si>
  <si>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</si>
  <si>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</si>
  <si>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</si>
  <si>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</si>
  <si>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</si>
  <si>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</si>
  <si>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</si>
  <si>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</si>
  <si>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</si>
  <si>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</si>
  <si>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</si>
  <si>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</si>
  <si>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</si>
  <si>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</si>
  <si>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</si>
  <si>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</si>
  <si>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</si>
  <si>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</si>
  <si>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</si>
  <si>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</si>
  <si>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</si>
  <si>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</si>
  <si>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</si>
  <si>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</si>
  <si>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</si>
  <si>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</si>
  <si>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</si>
  <si>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</si>
  <si>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</si>
  <si>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</si>
  <si>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</si>
  <si>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</si>
  <si>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</si>
  <si>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</si>
  <si>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</si>
  <si>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</si>
  <si>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</si>
  <si>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</si>
  <si>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</si>
  <si>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</si>
  <si>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</si>
  <si>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</si>
  <si>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</si>
  <si>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</si>
  <si>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</si>
  <si>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</si>
  <si>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</si>
  <si>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</si>
  <si>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</si>
  <si>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</si>
  <si>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</si>
  <si>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</si>
  <si>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</si>
  <si>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</si>
  <si>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</si>
  <si>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</si>
  <si>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</si>
  <si>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</si>
  <si>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</si>
  <si>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</si>
  <si>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</si>
  <si>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</si>
  <si>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</si>
  <si>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</si>
  <si>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</si>
  <si>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</si>
  <si>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</si>
  <si>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</si>
  <si>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</si>
  <si>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</si>
  <si>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</si>
  <si>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</si>
  <si>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</si>
  <si>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</si>
  <si>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</si>
  <si>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</si>
  <si>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</si>
  <si>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</si>
  <si>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</si>
  <si>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</si>
  <si>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</si>
  <si>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</si>
  <si>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</si>
  <si>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</si>
  <si>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</si>
  <si>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</si>
  <si>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</si>
  <si>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</si>
  <si>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</si>
  <si>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</si>
  <si>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</si>
  <si>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</si>
  <si>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</si>
  <si>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</si>
  <si>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</si>
  <si>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</si>
  <si>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</si>
  <si>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</si>
  <si>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</si>
  <si>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</si>
  <si>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</si>
  <si>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</si>
  <si>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</si>
  <si>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</si>
  <si>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</si>
  <si>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</si>
  <si>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</si>
  <si>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</si>
  <si>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</si>
  <si>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</si>
  <si>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</si>
  <si>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</si>
  <si>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</si>
  <si>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</si>
  <si>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</si>
  <si>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</si>
  <si>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</si>
  <si>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</si>
  <si>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</si>
  <si>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</si>
  <si>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</si>
  <si>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</si>
  <si>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</si>
  <si>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</si>
  <si>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</si>
  <si>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</si>
  <si>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</si>
  <si>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</si>
  <si>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</si>
  <si>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</si>
  <si>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</si>
  <si>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</si>
  <si>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</si>
  <si>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</si>
  <si>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</si>
  <si>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</si>
  <si>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</si>
  <si>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</si>
  <si>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</si>
  <si>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</si>
  <si>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</si>
  <si>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</si>
  <si>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</si>
  <si>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</si>
  <si>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</si>
  <si>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</si>
  <si>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</si>
  <si>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</si>
  <si>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</si>
  <si>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</si>
  <si>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</si>
  <si>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</si>
  <si>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</si>
  <si>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</si>
  <si>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</si>
  <si>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</si>
  <si>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</si>
  <si>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</si>
  <si>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</si>
  <si>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</si>
  <si>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</si>
  <si>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</si>
  <si>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</si>
  <si>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</si>
  <si>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</si>
  <si>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</si>
  <si>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</si>
  <si>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</si>
  <si>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</si>
  <si>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</si>
  <si>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</si>
  <si>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</si>
  <si>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</si>
  <si>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</si>
  <si>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</si>
  <si>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</si>
  <si>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</si>
  <si>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</si>
  <si>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</si>
  <si>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</si>
  <si>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</si>
  <si>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</si>
  <si>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</si>
  <si>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</si>
  <si>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</si>
  <si>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</si>
  <si>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</si>
  <si>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</si>
  <si>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</si>
  <si>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</si>
  <si>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</si>
  <si>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</si>
  <si>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</si>
  <si>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</si>
  <si>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</si>
  <si>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</si>
  <si>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</si>
  <si>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</si>
  <si>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</si>
  <si>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</si>
  <si>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</si>
  <si>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</si>
  <si>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</si>
  <si>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</si>
  <si>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</si>
  <si>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</si>
  <si>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</si>
  <si>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</si>
  <si>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</si>
  <si>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</si>
  <si>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</si>
  <si>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</si>
  <si>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</si>
  <si>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</si>
  <si>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</si>
  <si>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</si>
  <si>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</si>
  <si>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</si>
  <si>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</si>
  <si>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</si>
  <si>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</si>
  <si>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</si>
  <si>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</si>
  <si>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</si>
  <si>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</si>
  <si>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</si>
  <si>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</si>
  <si>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</si>
  <si>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</si>
  <si>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</si>
  <si>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</si>
  <si>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</si>
  <si>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</si>
  <si>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</si>
  <si>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</si>
  <si>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</si>
  <si>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</si>
  <si>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</si>
  <si>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</si>
  <si>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</si>
  <si>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</si>
  <si>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</si>
  <si>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</si>
  <si>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</si>
  <si>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</si>
  <si>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</si>
  <si>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</si>
  <si>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</si>
  <si>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</si>
  <si>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</si>
  <si>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</si>
  <si>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</si>
  <si>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</si>
  <si>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</si>
  <si>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</si>
  <si>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</si>
  <si>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</si>
  <si>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</si>
  <si>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</si>
  <si>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</si>
  <si>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</si>
  <si>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</si>
  <si>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</si>
  <si>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</si>
  <si>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</si>
  <si>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</si>
  <si>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</si>
  <si>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</si>
  <si>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</si>
  <si>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</si>
  <si>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</si>
  <si>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</si>
  <si>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</si>
  <si>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</si>
  <si>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</si>
  <si>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</si>
  <si>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</si>
  <si>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</si>
  <si>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</si>
  <si>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</si>
  <si>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</si>
  <si>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</si>
  <si>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</si>
  <si>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</si>
  <si>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</si>
  <si>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</si>
  <si>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</si>
  <si>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</si>
  <si>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</si>
  <si>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</si>
  <si>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</si>
  <si>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</si>
  <si>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</si>
  <si>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</si>
  <si>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</si>
  <si>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</si>
  <si>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</si>
  <si>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</si>
  <si>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</si>
  <si>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</si>
  <si>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</si>
  <si>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</si>
  <si>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</si>
  <si>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</si>
  <si>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</si>
  <si>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</si>
  <si>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</si>
  <si>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</si>
  <si>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</si>
  <si>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</si>
  <si>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</si>
  <si>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</si>
  <si>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</si>
  <si>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</si>
  <si>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</si>
  <si>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</si>
  <si>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</si>
  <si>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</si>
  <si>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</si>
  <si>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</si>
  <si>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</si>
  <si>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</si>
  <si>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</si>
  <si>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</si>
  <si>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</si>
  <si>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</si>
  <si>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</si>
  <si>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</si>
  <si>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</si>
  <si>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</si>
  <si>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</si>
  <si>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</si>
  <si>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</si>
  <si>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</si>
  <si>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</si>
  <si>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</si>
  <si>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</si>
  <si>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</si>
  <si>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</si>
  <si>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</si>
  <si>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</si>
  <si>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</si>
  <si>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</si>
  <si>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</si>
  <si>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</si>
  <si>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</si>
  <si>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</si>
  <si>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</si>
  <si>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</si>
  <si>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</si>
  <si>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</si>
  <si>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</si>
  <si>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</si>
  <si>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</si>
  <si>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</si>
  <si>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</si>
  <si>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</si>
  <si>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</si>
  <si>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NO PCM</t>
  </si>
  <si>
    <t>Team saving DWDM sites, Sceco complain raised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</si>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</sst>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H8" sqref="H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314.54262719907274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0.40789340277842712</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3.8911921292310581E-2</v>
      </c>
      <c r="H4" s="142">
        <v>45977.446585648147</v>
      </c>
      <c r="I4" s="144" t="str">
        <f>IFERROR(VLOOKUP(D4,DB!A:F,6,0),"")</f>
        <v>Generator-SG</v>
      </c>
      <c r="J4" s="144" t="str">
        <f>IFERROR(VLOOKUP(D4,DB!A:G,7,0),"")</f>
        <v>Vandalized</v>
      </c>
      <c r="K4" s="147"/>
      <c r="L4" s="148" t="str">
        <f>IFERROR(VLOOKUP(D4,DB!A:I,9,0),"")</f>
        <v>Latis</v>
      </c>
    </row>
    <row r="5" spans="1:15" ht="15" customHeight="1">
      <c r="A5" s="143" t="s">
        <v>39027</v>
      </c>
      <c r="B5" s="144" t="str">
        <f>IFERROR(VLOOKUP(D5,DB!A:K,11,0),"")</f>
        <v>R1</v>
      </c>
      <c r="C5" s="144">
        <v>3</v>
      </c>
      <c r="D5" s="144" t="s">
        <v>15372</v>
      </c>
      <c r="E5" s="143" t="s">
        <v>39027</v>
      </c>
      <c r="F5" s="143" t="s">
        <v>39027</v>
      </c>
      <c r="G5" s="146" t="str">
        <f ca="1">IFERROR(NOW()-F5,"")</f>
        <v/>
      </c>
      <c r="H5" s="142">
        <v>45977.447280092594</v>
      </c>
      <c r="I5" s="144" t="str">
        <f>IFERROR(VLOOKUP(D5,DB!A:F,6,0),"")</f>
        <v>SCECO</v>
      </c>
      <c r="J5" s="144" t="str">
        <f>IFERROR(VLOOKUP(D5,DB!A:G,7,0),"")</f>
        <v>Vandalized</v>
      </c>
      <c r="K5" s="147" t="s">
        <v>39028</v>
      </c>
      <c r="L5" s="148" t="str">
        <f>IFERROR(VLOOKUP(D5,DB!A:I,9,0),"")</f>
        <v>Latis</v>
      </c>
    </row>
    <row r="6" spans="1:15" ht="15" customHeight="1">
      <c r="A6" s="143" t="s">
        <v>39027</v>
      </c>
      <c r="B6" s="144" t="str">
        <f>IFERROR(VLOOKUP(D6,DB!A:K,11,0),"")</f>
        <v>R1</v>
      </c>
      <c r="C6" s="144">
        <v>2</v>
      </c>
      <c r="D6" s="144" t="s">
        <v>18278</v>
      </c>
      <c r="E6" s="143" t="s">
        <v>39027</v>
      </c>
      <c r="F6" s="143" t="s">
        <v>39027</v>
      </c>
      <c r="G6" s="146" t="str">
        <f ca="1">IFERROR(NOW()-F6,"")</f>
        <v/>
      </c>
      <c r="H6" s="142">
        <v>45977.447280092594</v>
      </c>
      <c r="I6" s="144" t="str">
        <f>IFERROR(VLOOKUP(D6,DB!A:F,6,0),"")</f>
        <v>SCECO</v>
      </c>
      <c r="J6" s="144" t="str">
        <f>IFERROR(VLOOKUP(D6,DB!A:G,7,0),"")</f>
        <v>Vandalized+Vandalized</v>
      </c>
      <c r="K6" s="147" t="s">
        <v>39028</v>
      </c>
      <c r="L6" s="148" t="str">
        <f>IFERROR(VLOOKUP(D6,DB!A:I,9,0),"")</f>
        <v>Latis</v>
      </c>
    </row>
    <row r="7" spans="1:15" ht="15" customHeight="1">
      <c r="A7" s="143" t="s">
        <v>3134</v>
      </c>
      <c r="B7" s="144" t="str">
        <f>IFERROR(VLOOKUP(D7,DB!A:K,11,0),"")</f>
        <v/>
      </c>
      <c r="C7" s="144"/>
      <c r="D7" s="144"/>
      <c r="E7" s="145"/>
      <c r="F7" s="142"/>
      <c r="G7" s="146">
        <f ca="1">IFERROR(NOW()-F7,"")</f>
        <v>45977.491053124999</v>
      </c>
      <c r="H7" s="142">
        <v>45977.478530092594</v>
      </c>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45977.491053124999</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45977.491053124999</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45977.491053124999</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45977.491053124999</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45977.491053124999</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45977.491053124999</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45977.491053124999</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45977.491053124999</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45977.491053124999</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45977.491053124999</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45977.491053124999</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45977.491053124999</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45977.491053124999</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45977.491053124999</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45977.491053124999</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45977.491053124999</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45977.491053124999</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45977.491053124999</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45977.491053124999</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45977.491053124999</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45977.491053124999</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45977.491053124999</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45977.491053124999</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45977.491053124999</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45977.491053124999</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45977.491053124999</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45977.491053124999</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45977.491053124999</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45977.491053124999</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45977.491053124999</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45977.491053124999</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45977.491053124999</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45977.491053124999</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45977.491053124999</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45977.491053124999</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45977.491053124999</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45977.491053124999</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45977.491053124999</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45977.491053124999</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45977.491053124999</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45977.491053124999</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45977.491053124999</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45977.491053124999</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45977.491053124999</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45977.491053124999</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45977.491053124999</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45977.491053124999</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45977.491053124999</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45977.491053124999</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45977.491053124999</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45977.491053124999</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45977.491053124999</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45977.491053124999</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45977.491053124999</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45977.491053124999</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45977.491053124999</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45977.491053124999</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45977.491053124999</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45977.491053124999</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45977.491053124999</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45977.491053124999</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45977.491053124999</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45977.491053124999</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45977.491053124999</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45977.491053124999</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45977.491053124999</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45977.491053124999</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45977.491053124999</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45977.491053124999</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45977.491053124999</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45977.491053124999</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45977.491053124999</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45977.491053124999</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45977.491053124999</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45977.491053124999</v>
      </c>
      <c r="H82" s="142"/>
      <c r="I82" s="144" t="str">
        <f>IFERROR(VLOOKUP(D82,DB!A:F,6,0),"")</f>
        <v/>
      </c>
      <c r="J82" s="144" t="str">
        <f>IFERROR(VLOOKUP(D82,DB!A:G,7,0),"")</f>
        <v/>
      </c>
      <c r="K82" s="147"/>
      <c r="L82" s="148" t="str">
        <f>IFERROR(VLOOKUP(D82,DB!A:I,9,0),"")</f>
        <v/>
      </c>
    </row>
  </sheetData>
  <customSheetViews>
    <customSheetView guid="{F6042A99-DD27-4453-835D-0834D95730CC}" filter="1" showAutoFilter="1">
      <pageMargins left="0" right="0" top="0" bottom="0" header="0" footer="0"/>
      <autoFilter ref="B1:M1" xr:uid="{05681D4A-852C-44F0-9AA0-C60860DD68B6}"/>
    </customSheetView>
  </customSheetViews>
  <dataValidations count="2">
    <dataValidation allowBlank="1" showInputMessage="1" showErrorMessage="1" sqref="E1" xr:uid="{5DBA255D-CDD9-49FB-AD3C-AF70AB4EE696}"/>
    <dataValidation type="list" allowBlank="1" showInputMessage="1" showErrorMessage="1" sqref="E7:E82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150" customFormat="1" ht="31.5" customHeight="1">
      <c r="A2" s="61" t="s">
        <v>39105</v>
      </c>
      <c r="B2" s="61" t="s">
        <v>27</v>
      </c>
      <c r="C2" s="61">
        <v>1</v>
      </c>
      <c r="D2" s="61" t="s">
        <v>19542</v>
      </c>
      <c r="E2" s="85" t="s">
        <v>39024</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 ca="1" si="0">IFERROR(NOW()-F3,"-")</f>
        <v>152.49121516203741</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39110</v>
      </c>
      <c r="B4" s="18" t="str">
        <f>IFERROR(VLOOKUP(D4,DB!A:K,11,0),"")</f>
        <v>R2</v>
      </c>
      <c r="C4" s="18">
        <v>1</v>
      </c>
      <c r="D4" s="18" t="s">
        <v>39111</v>
      </c>
      <c r="E4" s="103" t="s">
        <v>39021</v>
      </c>
      <c r="F4" s="149">
        <v>45976.436342592591</v>
      </c>
      <c r="G4" s="105">
        <f ca="1">IFERROR(NOW()-F4,"-")</f>
        <v>1.0547105324076256</v>
      </c>
      <c r="H4" s="104">
        <v>45976.440057870372</v>
      </c>
      <c r="I4" s="18" t="str">
        <f>IFERROR(VLOOKUP(D4,DB!A:F,6,0),"")</f>
        <v>SCECO</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39113</v>
      </c>
      <c r="B5" s="18" t="str">
        <f>IFERROR(VLOOKUP(D5,DB!A:K,11,0),"")</f>
        <v>R2</v>
      </c>
      <c r="C5" s="18">
        <v>1</v>
      </c>
      <c r="D5" s="18" t="s">
        <v>25661</v>
      </c>
      <c r="E5" s="103" t="s">
        <v>39021</v>
      </c>
      <c r="F5" s="104">
        <v>45977.018923611111</v>
      </c>
      <c r="G5" s="105">
        <f ca="1">IFERROR(NOW()-F5,"-")</f>
        <v>0.47212951388792135</v>
      </c>
      <c r="H5" s="104">
        <v>45977.014143518521</v>
      </c>
      <c r="I5" s="18" t="str">
        <f>IFERROR(VLOOKUP(D5,DB!A:F,6,0),"")</f>
        <v>Generator-SG</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39115</v>
      </c>
      <c r="B6" s="18" t="str">
        <f>IFERROR(VLOOKUP(D6,DB!A:K,11,0),"")</f>
        <v>R2</v>
      </c>
      <c r="C6" s="18">
        <v>3</v>
      </c>
      <c r="D6" s="18" t="s">
        <v>25436</v>
      </c>
      <c r="E6" s="103" t="s">
        <v>39021</v>
      </c>
      <c r="F6" s="104"/>
      <c r="G6" s="105">
        <f ca="1">IFERROR(NOW()-F6,"-")</f>
        <v>45977.491053124999</v>
      </c>
      <c r="H6" s="149" t="s">
        <v>39116</v>
      </c>
      <c r="I6" s="18" t="str">
        <f>IFERROR(VLOOKUP(D6,DB!A:F,6,0),"")</f>
        <v>SCECO</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39118</v>
      </c>
      <c r="B7" s="18" t="str">
        <f>IFERROR(VLOOKUP(D7,DB!A:K,11,0),"")</f>
        <v>R2</v>
      </c>
      <c r="C7" s="18">
        <v>1</v>
      </c>
      <c r="D7" s="18" t="s">
        <v>11376</v>
      </c>
      <c r="E7" s="103" t="s">
        <v>39021</v>
      </c>
      <c r="F7" s="149">
        <v>45977.44908564815</v>
      </c>
      <c r="G7" s="105">
        <f ca="1">IFERROR(NOW()-F7,"-")</f>
        <v>4.1967476849094965E-2</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4" t="s">
        <v>39121</v>
      </c>
      <c r="B8" s="18" t="str">
        <f>IFERROR(VLOOKUP(D8,DB!A:K,11,0),"")</f>
        <v>R2</v>
      </c>
      <c r="C8" s="18">
        <v>2</v>
      </c>
      <c r="D8" s="18" t="s">
        <v>25261</v>
      </c>
      <c r="E8" s="103" t="s">
        <v>39024</v>
      </c>
      <c r="F8" s="104">
        <v>45977.467372685183</v>
      </c>
      <c r="G8" s="105">
        <f ca="1">IFERROR(NOW()-F8,"-")</f>
        <v>2.368043981550727E-2</v>
      </c>
      <c r="H8" s="149" t="s">
        <v>39122</v>
      </c>
      <c r="I8" s="18" t="str">
        <f>IFERROR(VLOOKUP(D8,DB!A:F,6,0),"")</f>
        <v>SCECO</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45977.491053124999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45977.491053124999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45977.491053124999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45977.491053124999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45977.491053124999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45977.491053124999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45977.491053124999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45977.491053124999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45977.491053124999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45977.491053124999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45977.491053124999</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K3" sqref="K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45977.491053124999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45977.491053124999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45977.491053124999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45977.491053124999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45977.491053124999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45977.491053124999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45977.491053124999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45977.491053124999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45977.491053124999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45977.491053124999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45977.491053124999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45977.491053124999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45977.491053124999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45977.491053124999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45977.491053124999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45977.491053124999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45977.491053124999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45977.491053124999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45977.491053124999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45977.491053124999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45977.491053124999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45977.491053124999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45977.491053124999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45977.491053124999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45977.491053124999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45977.491053124999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45977.491053124999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45977.491053124999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45977.491053124999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45977.491053124999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45977.491053124999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45977.491053124999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45977.491053124999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45977.491053124999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45977.491053124999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45977.491053124999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45977.491053124999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45977.491053124999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45977.491053124999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45977.491053124999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45977.491053124999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45977.491053124999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45977.491053124999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45977.491053124999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45977.491053124999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45977.491053124999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45977.491053124999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45977.491053124999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45977.491053124999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45977.491053124999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45977.491053124999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45977.491053124999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45977.491053124999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45977.491053124999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45977.491053124999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45977.491053124999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45977.491053124999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45977.491053124999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45977.491053124999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45977.491053124999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45977.491053124999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45977.491053124999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45977.491053124999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45977.491053124999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45977.491053124999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45977.491053124999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45977.491053124999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45977.491053124999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45977.491053124999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45977.491053124999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45977.491053124999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45977.491053124999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45977.491053124999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45977.491053124999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45977.491053124999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45977.491053124999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45977.491053124999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45977.491053124999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45977.491053124999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45977.491053124999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45977.491053124999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45977.491053124999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45977.491053124999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45977.491053124999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45977.491053124999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45977.491053124999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45977.491053124999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45977.491053124999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45977.491053124999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45977.491053124999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45977.491053124999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45977.491053124999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45977.491053124999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45977.491053124999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45977.491053124999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45977.491053124999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45977.491053124999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45977.491053124999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45977.491053124999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45977.491053124999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45977.491053124999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45977.491053124999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45977.491053124999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45977.491053124999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45977.491053124999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45977.491053124999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45977.491053124999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45977.491053124999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45977.491053124999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45977.491053124999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45977.491053124999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45977.491053124999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45977.491053124999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45977.491053124999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45977.491053124999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45977.491053124999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45977.491053124999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45977.491053124999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45977.491053124999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45977.491053124999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45977.491053124999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45977.491053124999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45977.491053124999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45977.491053124999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45977.491053124999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45977.491053124999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45977.491053124999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45977.491053124999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45977.491053124999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45977.491053124999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45977.491053124999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45977.491053124999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45977.491053124999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45977.491053124999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45977.491053124999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45977.491053124999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45977.491053124999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45977.491053124999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45977.491053124999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45977.491053124999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45977.491053124999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45977.491053124999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45977.491053124999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45977.491053124999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45977.491053124999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45977.491053124999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45977.491053124999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45977.491053124999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45977.491053124999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45977.491053124999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45977.491053124999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45977.491053124999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45977.491053124999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45977.491053124999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45977.491053124999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45977.491053124999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45977.491053124999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45977.491053124999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45977.491053124999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45977.491053124999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45977.491053124999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45977.491053124999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45977.491053124999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45977.491053124999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45977.491053124999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45977.491053124999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45977.491053124999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45977.491053124999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45977.491053124999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45977.491053124999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45977.491053124999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45977.491053124999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45977.491053124999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45977.491053124999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45977.491053124999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45977.491053124999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45977.491053124999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45977.491053124999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45977.491053124999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45977.491053124999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45977.491053124999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45977.491053124999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45977.491053124999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45977.491053124999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45977.491053124999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45977.491053124999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45977.491053124999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45977.491053124999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45977.491053124999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45977.491053124999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45977.491053124999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45977.491053124999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45977.491053124999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45977.491053124999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45977.491053124999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45977.491053124999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45977.491053124999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45977.491053124999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45977.491053124999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45977.491053124999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45977.491053124999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45977.491053124999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45977.491053124999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45977.491053124999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45977.491053124999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45977.491053124999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45977.491053124999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45977.491053124999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45977.491053124999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45977.491053124999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45977.491053124999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45977.491053124999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45977.491053124999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45977.491053124999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45977.491053124999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45977.491053124999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45977.491053124999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45977.491053124999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45977.491053124999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45977.491053124999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45977.491053124999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45977.491053124999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45977.491053124999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45977.491053124999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45977.491053124999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45977.491053124999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45977.491053124999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45977.491053124999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45977.491053124999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45977.491053124999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45977.491053124999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45977.491053124999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45977.491053124999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45977.491053124999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45977.491053124999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45977.491053124999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45977.491053124999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45977.491053124999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45977.491053124999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45977.491053124999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45977.491053124999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45977.491053124999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45977.491053124999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45977.491053124999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45977.491053124999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45977.491053124999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45977.491053124999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45977.491053124999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45977.491053124999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45977.491053124999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45977.491053124999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45977.491053124999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45977.491053124999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45977.491053124999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45977.491053124999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45977.491053124999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45977.491053124999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45977.491053124999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45977.491053124999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45977.491053124999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45977.491053124999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45977.491053124999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45977.491053124999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45977.491053124999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45977.491053124999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45977.491053124999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45977.491053124999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45977.491053124999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45977.491053124999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45977.491053124999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45977.491053124999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45977.491053124999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45977.491053124999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45977.491053124999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45977.491053124999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45977.491053124999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45977.491053124999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45977.491053124999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45977.491053124999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45977.491053124999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45977.491053124999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45977.491053124999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45977.491053124999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45977.491053124999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45977.491053124999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45977.491053124999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45977.491053124999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45977.491053124999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45977.491053124999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45977.491053124999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45977.491053124999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45977.491053124999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45977.491053124999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45977.491053124999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45977.491053124999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45977.491053124999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45977.491053124999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45977.491053124999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45977.491053124999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45977.491053124999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45977.491053124999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45977.491053124999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45977.491053124999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45977.491053124999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45977.491053124999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45977.491053124999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45977.491053124999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45977.491053124999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45977.491053124999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45977.491053124999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45977.491053124999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45977.491053124999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45977.491053124999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45977.491053124999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45977.491053124999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45977.491053124999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45977.491053124999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45977.491053124999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45977.491053124999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45977.491053124999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45977.491053124999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45977.491053124999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45977.491053124999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45977.491053124999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45977.491053124999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45977.491053124999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45977.491053124999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45977.491053124999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45977.491053124999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45977.491053124999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45977.491053124999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45977.491053124999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45977.491053124999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45977.491053124999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45977.491053124999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45977.491053124999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45977.491053124999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45977.491053124999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45977.491053124999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45977.491053124999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45977.491053124999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45977.491053124999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45977.491053124999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45977.491053124999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45977.491053124999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45977.491053124999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45977.491053124999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45977.491053124999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45977.491053124999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45977.491053124999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45977.491053124999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45977.491053124999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45977.491053124999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45977.491053124999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45977.491053124999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45977.491053124999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45977.491053124999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45977.491053124999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45977.491053124999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45977.491053124999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45977.491053124999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45977.491053124999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45977.491053124999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45977.491053124999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45977.491053124999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45977.491053124999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45977.491053124999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45977.491053124999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45977.491053124999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45977.491053124999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45977.491053124999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45977.491053124999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45977.491053124999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45977.491053124999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45977.491053124999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45977.491053124999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45977.491053124999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45977.491053124999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45977.491053124999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45977.491053124999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45977.491053124999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45977.491053124999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45977.491053124999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45977.491053124999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45977.491053124999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45977.491053124999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45977.491053124999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45977.491053124999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45977.491053124999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45977.491053124999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45977.491053124999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45977.491053124999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45977.491053124999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45977.491053124999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45977.491053124999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45977.491053124999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45977.491053124999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45977.491053124999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45977.491053124999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45977.491053124999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45977.491053124999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45977.491053124999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45977.491053124999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45977.491053124999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45977.491053124999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45977.491053124999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45977.491053124999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45977.491053124999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45977.491053124999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45977.491053124999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45977.491053124999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45977.491053124999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45977.491053124999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45977.491053124999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45977.491053124999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45977.491053124999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45977.491053124999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45977.491053124999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45977.491053124999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45977.491053124999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45977.491053124999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45977.491053124999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45977.491053124999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45977.491053124999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45977.491053124999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45977.491053124999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45977.491053124999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45977.491053124999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45977.491053124999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45977.491053124999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45977.491053124999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45977.491053124999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45977.491053124999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45977.491053124999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45977.491053124999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45977.491053124999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45977.491053124999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45977.491053124999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45977.491053124999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45977.491053124999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45977.491053124999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45977.491053124999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45977.491053124999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45977.491053124999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45977.491053124999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45977.491053124999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45977.491053124999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45977.491053124999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45977.491053124999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45977.491053124999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45977.491053124999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45977.491053124999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45977.491053124999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45977.491053124999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45977.491053124999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45977.491053124999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45977.491053124999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45977.491053124999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45977.491053124999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45977.491053124999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45977.491053124999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45977.491053124999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45977.491053124999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45977.491053124999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45977.491053124999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45977.491053124999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45977.491053124999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45977.491053124999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45977.491053124999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45977.491053124999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45977.491053124999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45977.491053124999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45977.491053124999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45977.491053124999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45977.491053124999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45977.491053124999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45977.491053124999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45977.491053124999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45977.491053124999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45977.491053124999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45977.491053124999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45977.491053124999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45977.491053124999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45977.491053124999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45977.491053124999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45977.491053124999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45977.491053124999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45977.491053124999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45977.491053124999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45977.491053124999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45977.491053124999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45977.491053124999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45977.491053124999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45977.491053124999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45977.491053124999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45977.491053124999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45977.491053124999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45977.491053124999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45977.491053124999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45977.491053124999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45977.491053124999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45977.491053124999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45977.491053124999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45977.491053124999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45977.491053124999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45977.491053124999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45977.491053124999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45977.491053124999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45977.491053124999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45977.491053124999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45977.491053124999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45977.491053124999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45977.491053124999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45977.491053124999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45977.491053124999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45977.491053124999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45977.491053124999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45977.491053124999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45977.491053124999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45977.491053124999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45977.491053124999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45977.491053124999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45977.491053124999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45977.491053124999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45977.491053124999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45977.491053124999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45977.491053124999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45977.491053124999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45977.491053124999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45977.491053124999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45977.491053124999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45977.491053124999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45977.491053124999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45977.491053124999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45977.491053124999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45977.491053124999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45977.491053124999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45977.491053124999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45977.491053124999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45977.491053124999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45977.491053124999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45977.491053124999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45977.491053124999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45977.491053124999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45977.491053124999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45977.491053124999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45977.491053124999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45977.491053124999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45977.491053124999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45977.491053124999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45977.491053124999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45977.491053124999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45977.491053124999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45977.491053124999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45977.491053124999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45977.491053124999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45977.491053124999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45977.491053124999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45977.491053124999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45977.491053124999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45977.491053124999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45977.491053124999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45977.491053124999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45977.491053124999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45977.491053124999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45977.491053124999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45977.491053124999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45977.491053124999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45977.491053124999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45977.491053124999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45977.491053124999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45977.491053124999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45977.491053124999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45977.491053124999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45977.491053124999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45977.491053124999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45977.491053124999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45977.491053124999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45977.491053124999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45977.491053124999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45977.491053124999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45977.491053124999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45977.491053124999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45977.491053124999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45977.491053124999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45977.491053124999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45977.491053124999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45977.491053124999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45977.491053124999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45977.491053124999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45977.491053124999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45977.491053124999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45977.491053124999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45977.491053124999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45977.491053124999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45977.491053124999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45977.491053124999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45977.491053124999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45977.491053124999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45977.491053124999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45977.491053124999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45977.491053124999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45977.491053124999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45977.491053124999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45977.491053124999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45977.491053124999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45977.491053124999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45977.491053124999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45977.491053124999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45977.491053124999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45977.491053124999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45977.491053124999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45977.491053124999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45977.491053124999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45977.491053124999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45977.491053124999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45977.491053124999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45977.491053124999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45977.491053124999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45977.491053124999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45977.491053124999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45977.491053124999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45977.491053124999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45977.491053124999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45977.491053124999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45977.491053124999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45977.491053124999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45977.491053124999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45977.491053124999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45977.491053124999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45977.491053124999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45977.491053124999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45977.491053124999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45977.491053124999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45977.491053124999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45977.491053124999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45977.491053124999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45977.491053124999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45977.491053124999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45977.491053124999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45977.491053124999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45977.491053124999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45977.491053124999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45977.491053124999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45977.491053124999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45977.491053124999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45977.491053124999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45977.491053124999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45977.491053124999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45977.491053124999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45977.491053124999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45977.491053124999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45977.491053124999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45977.491053124999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45977.491053124999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45977.491053124999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45977.491053124999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45977.491053124999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45977.491053124999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45977.491053124999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45977.491053124999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45977.491053124999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45977.491053124999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45977.491053124999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45977.491053124999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45977.491053124999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45977.491053124999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45977.491053124999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45977.491053124999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45977.491053124999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45977.491053124999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45977.491053124999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45977.491053124999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45977.491053124999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45977.491053124999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45977.491053124999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45977.491053124999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45977.491053124999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45977.491053124999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45977.491053124999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45977.491053124999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45977.491053124999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45977.491053124999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45977.491053124999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45977.491053124999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45977.491053124999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45977.491053124999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45977.491053124999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45977.491053124999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45977.491053124999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45977.491053124999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45977.491053124999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45977.491053124999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45977.491053124999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45977.491053124999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45977.491053124999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45977.491053124999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45977.491053124999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45977.491053124999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45977.491053124999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45977.491053124999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45977.491053124999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45977.491053124999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45977.491053124999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45977.491053124999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45977.491053124999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45977.491053124999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45977.491053124999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45977.491053124999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45977.491053124999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45977.491053124999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45977.491053124999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45977.491053124999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45977.491053124999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45977.491053124999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45977.491053124999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45977.491053124999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45977.491053124999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45977.491053124999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45977.491053124999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45977.491053124999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45977.491053124999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45977.491053124999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45977.491053124999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45977.491053124999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45977.491053124999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45977.491053124999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45977.491053124999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45977.491053124999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45977.491053124999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45977.491053124999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45977.491053124999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45977.491053124999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45977.491053124999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45977.491053124999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45977.491053124999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45977.491053124999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45977.491053124999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45977.491053124999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45977.491053124999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45977.491053124999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45977.491053124999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45977.491053124999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45977.491053124999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45977.491053124999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45977.491053124999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45977.491053124999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45977.491053124999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45977.491053124999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45977.491053124999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45977.491053124999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45977.491053124999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45977.491053124999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45977.491053124999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45977.491053124999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45977.491053124999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45977.491053124999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45977.491053124999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45977.491053124999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45977.491053124999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45977.491053124999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45977.491053124999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45977.491053124999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45977.491053124999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45977.491053124999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45977.491053124999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45977.491053124999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45977.491053124999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45977.491053124999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45977.491053124999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45977.491053124999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45977.491053124999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45977.491053124999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45977.491053124999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45977.491053124999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45977.491053124999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45977.491053124999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45977.491053124999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45977.491053124999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45977.491053124999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45977.491053124999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45977.491053124999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45977.491053124999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45977.491053124999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45977.491053124999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45977.491053124999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45977.491053124999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45977.491053124999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45977.491053124999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45977.491053124999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45977.491053124999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45977.491053124999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45977.491053124999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45977.491053124999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45977.491053124999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45977.491053124999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45977.491053124999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45977.491053124999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45977.491053124999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45977.491053124999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45977.491053124999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45977.491053124999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45977.491053124999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45977.491053124999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45977.491053124999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45977.491053124999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45977.491053124999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45977.491053124999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45977.491053124999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45977.491053124999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45977.491053124999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45977.491053124999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45977.491053124999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45977.491053124999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45977.491053124999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45977.491053124999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45977.491053124999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45977.491053124999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45977.491053124999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45977.491053124999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45977.491053124999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45977.491053124999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45977.491053124999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45977.491053124999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45977.491053124999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45977.491053124999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45977.491053124999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45977.491053124999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45977.491053124999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45977.491053124999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45977.491053124999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45977.491053124999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45977.491053124999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45977.491053124999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45977.491053124999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45977.491053124999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45977.491053124999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45977.491053124999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45977.491053124999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45977.491053124999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45977.491053124999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45977.491053124999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45977.491053124999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45977.491053124999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45977.491053124999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45977.491053124999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45977.491053124999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45977.491053124999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45977.491053124999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45977.491053124999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45977.491053124999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45977.491053124999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45977.491053124999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45977.491053124999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45977.491053124999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45977.491053124999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45977.491053124999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45977.491053124999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45977.491053124999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45977.491053124999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45977.491053124999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45977.491053124999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45977.491053124999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45977.491053124999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45977.491053124999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45977.491053124999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45977.491053124999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45977.491053124999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45977.491053124999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45977.491053124999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45977.491053124999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45977.491053124999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45977.491053124999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45977.491053124999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45977.491053124999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45977.491053124999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45977.491053124999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45977.491053124999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45977.491053124999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45977.491053124999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45977.491053124999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45977.491053124999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45977.491053124999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45977.491053124999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45977.491053124999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45977.491053124999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45977.491053124999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45977.491053124999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45977.491053124999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45977.491053124999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45977.491053124999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45977.491053124999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45977.491053124999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45977.491053124999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45977.491053124999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45977.491053124999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45977.491053124999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45977.491053124999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45977.491053124999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45977.491053124999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45977.491053124999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45977.491053124999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45977.491053124999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45977.491053124999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45977.491053124999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45977.491053124999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45977.491053124999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45977.491053124999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45977.491053124999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45977.491053124999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45977.491053124999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45977.491053124999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45977.491053124999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45977.491053124999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45977.491053124999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45977.491053124999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45977.491053124999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45977.491053124999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45977.491053124999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45977.491053124999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45977.491053124999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45977.491053124999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45977.491053124999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45977.491053124999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45977.491053124999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45977.491053124999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45977.491053124999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45977.491053124999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45977.491053124999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45977.491053124999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45977.491053124999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45977.491053124999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45977.491053124999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45977.491053124999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45977.491053124999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45977.491053124999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45977.491053124999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45977.491053124999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45977.491053124999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45977.491053124999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45977.491053124999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45977.491053124999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45977.491053124999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45977.491053124999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45977.491053124999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45977.491053124999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45977.491053124999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45977.491053124999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45977.491053124999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45977.491053124999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45977.491053124999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45977.491053124999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45977.491053124999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45977.491053124999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45977.491053124999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45977.491053124999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45977.491053124999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45977.491053124999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45977.491053124999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45977.491053124999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45977.491053124999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45977.491053124999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45977.491053124999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45977.491053124999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45977.491053124999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45977.491053124999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45977.491053124999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45977.491053124999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45977.491053124999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45977.491053124999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45977.491053124999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45977.491053124999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45977.491053124999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45977.491053124999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45977.491053124999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45977.491053124999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45977.491053124999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45977.491053124999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45977.491053124999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45977.491053124999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45977.491053124999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45977.491053124999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45977.491053124999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45977.491053124999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45977.491053124999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45977.491053124999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45977.491053124999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45977.491053124999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45977.491053124999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45977.491053124999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45977.491053124999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45977.491053124999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45977.491053124999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45977.491053124999</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274.01033553240268</v>
      </c>
      <c r="H2" s="96">
        <v>45703.474768518521</v>
      </c>
      <c r="I2" s="96" t="str">
        <f>IFERROR(VLOOKUP(D2,DB!A:F,6,0),"")</f>
        <v>SCECO</v>
      </c>
      <c r="J2" s="96" t="str">
        <f>IFERROR(VLOOKUP(D2,DB!A:G,7,0),"")</f>
        <v>Dead</v>
      </c>
      <c r="K2" s="98" t="s">
        <v>39125</v>
      </c>
      <c r="L2" s="92" t="str">
        <f>IFERROR(VLOOKUP(D2,DB!A:I,9,0),"")</f>
        <v>Latis</v>
      </c>
    </row>
    <row r="3" spans="1:16" ht="15" customHeight="1">
      <c r="A3" s="128"/>
      <c r="B3" s="128" t="str">
        <f>IFERROR(VLOOKUP(D3,DB!A:K,11,0),"")</f>
        <v/>
      </c>
      <c r="C3" s="94"/>
      <c r="D3" s="92"/>
      <c r="E3" s="95"/>
      <c r="F3" s="96"/>
      <c r="G3" s="97">
        <f ca="1">IFERROR(NOW()-F3,"")</f>
        <v>45977.491053124999</v>
      </c>
      <c r="H3" s="96"/>
      <c r="I3" s="128" t="str">
        <f>IFERROR(VLOOKUP(D3,DB!A:F,6,0),"")</f>
        <v/>
      </c>
      <c r="J3" s="128" t="str">
        <f>IFERROR(VLOOKUP(D3,DB!A:G,7,0),"")</f>
        <v/>
      </c>
      <c r="K3" s="98"/>
      <c r="L3" s="92" t="str">
        <f>IFERROR(VLOOKUP(D3,DB!A:I,9,0),"")</f>
        <v/>
      </c>
    </row>
    <row r="4" spans="1:16" ht="15" customHeight="1">
      <c r="A4" s="128"/>
      <c r="B4" s="128" t="str">
        <f>IFERROR(VLOOKUP(D4,DB!A:K,11,0),"")</f>
        <v/>
      </c>
      <c r="C4" s="94"/>
      <c r="D4" s="92"/>
      <c r="E4" s="95"/>
      <c r="F4" s="96"/>
      <c r="G4" s="97">
        <f ca="1">IFERROR(NOW()-F4,"")</f>
        <v>45977.491053124999</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45977.491053124999</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45977.491053124999</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45977.491053124999</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45977.491053124999</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45977.491053124999</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45977.491053124999</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45977.491053124999</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45977.491053124999</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45977.491053124999</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45977.491053124999</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45977.491053124999</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45977.491053124999</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45977.491053124999</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45977.491053124999</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45977.491053124999</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45977.491053124999</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45977.491053124999</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45977.491053124999</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45977.491053124999</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45977.491053124999</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45977.491053124999</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45977.491053124999</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45977.491053124999</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45977.491053124999</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45977.491053124999</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45977.491053124999</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45977.491053124999</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45977.491053124999</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45977.491053124999</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45977.491053124999</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45977.491053124999</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45977.491053124999</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45977.491053124999</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45977.491053124999</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45977.491053124999</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45977.491053124999</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45977.491053124999</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45977.491053124999</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45977.491053124999</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45977.491053124999</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45977.491053124999</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45977.491053124999</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45977.491053124999</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45977.491053124999</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45977.491053124999</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45977.491053124999</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45977.491053124999</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45977.491053124999</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45977.491053124999</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45977.491053124999</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45977.491053124999</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45977.491053124999</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45977.491053124999</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45977.491053124999</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45977.491053124999</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45977.491053124999</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45977.491053124999</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45977.491053124999</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45977.491053124999</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45977.491053124999</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45977.491053124999</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45977.491053124999</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45977.491053124999</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45977.491053124999</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45977.491053124999</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45977.491053124999</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45977.491053124999</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45977.491053124999</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45977.491053124999</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45977.491053124999</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45977.491053124999</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8" sqref="D8: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39126</v>
      </c>
      <c r="B2" s="37" t="str">
        <f>IFERROR(VLOOKUP(D2,DB!A:K,11,0),"")</f>
        <v>R5</v>
      </c>
      <c r="C2" s="37">
        <v>3</v>
      </c>
      <c r="D2" s="107" t="s">
        <v>36011</v>
      </c>
      <c r="E2" s="37" t="s">
        <v>39021</v>
      </c>
      <c r="F2" s="38">
        <v>45891.832060185188</v>
      </c>
      <c r="G2" s="116">
        <f ca="1">IFERROR(NOW()-F2,"")</f>
        <v>85.65899293981056</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51.302175810182234</v>
      </c>
      <c r="H3" s="38">
        <v>45926.158159722225</v>
      </c>
      <c r="I3" s="37" t="str">
        <f>IFERROR(VLOOKUP(D3,DB!A:F,6,0),"")</f>
        <v>SCECO</v>
      </c>
      <c r="J3" s="37" t="str">
        <f>IFERROR(VLOOKUP(D3,DB!A:G,7,0),"")</f>
        <v>Good</v>
      </c>
      <c r="K3" s="37" t="s">
        <v>39129</v>
      </c>
      <c r="L3" s="37" t="str">
        <f>IFERROR(VLOOKUP(D3,DB!A:I,9,0),"")</f>
        <v>Latis</v>
      </c>
      <c r="M3" s="106"/>
    </row>
    <row r="4" spans="1:13" ht="48" customHeight="1">
      <c r="A4" s="117" t="s">
        <v>39130</v>
      </c>
      <c r="B4" s="117" t="str">
        <f>IFERROR(VLOOKUP(D4,DB!A:K,11,0),"")</f>
        <v>R5</v>
      </c>
      <c r="C4" s="117">
        <v>1</v>
      </c>
      <c r="D4" s="117" t="s">
        <v>34758</v>
      </c>
      <c r="E4" s="117" t="s">
        <v>39024</v>
      </c>
      <c r="F4" s="118">
        <v>45948.661111111112</v>
      </c>
      <c r="G4" s="119">
        <f t="shared" ref="G4" ca="1" si="1">IFERROR(NOW()-F4,"")</f>
        <v>28.829942013886466</v>
      </c>
      <c r="H4" s="118">
        <v>45948.661111111112</v>
      </c>
      <c r="I4" s="117" t="str">
        <f>IFERROR(VLOOKUP(D4,DB!A:F,6,0),"")</f>
        <v>SCECO</v>
      </c>
      <c r="J4" s="117" t="str">
        <f>IFERROR(VLOOKUP(D4,DB!A:G,7,0),"")</f>
        <v>Dead</v>
      </c>
      <c r="K4" s="117" t="s">
        <v>39131</v>
      </c>
      <c r="L4" s="117" t="str">
        <f>IFERROR(VLOOKUP(D4,DB!A:I,9,0),"")</f>
        <v>Latis</v>
      </c>
    </row>
    <row r="5" spans="1:13" ht="30.75">
      <c r="A5" s="117" t="s">
        <v>39132</v>
      </c>
      <c r="B5" s="117" t="s">
        <v>5443</v>
      </c>
      <c r="C5" s="117">
        <v>1</v>
      </c>
      <c r="D5" s="117" t="s">
        <v>32330</v>
      </c>
      <c r="E5" s="117" t="s">
        <v>39021</v>
      </c>
      <c r="F5" s="118">
        <v>45968.848599537036</v>
      </c>
      <c r="G5" s="119">
        <f t="shared" ref="G5:G23" ca="1" si="2">IFERROR(NOW()-F5,"")</f>
        <v>8.6424535879632458</v>
      </c>
      <c r="H5" s="118">
        <v>45968.827465277776</v>
      </c>
      <c r="I5" s="117" t="s">
        <v>22</v>
      </c>
      <c r="J5" s="117" t="s">
        <v>65</v>
      </c>
      <c r="K5" s="117" t="s">
        <v>39133</v>
      </c>
      <c r="L5" s="117" t="s">
        <v>8145</v>
      </c>
    </row>
    <row r="6" spans="1:13">
      <c r="A6" s="117"/>
      <c r="B6" s="117" t="str">
        <f>IFERROR(VLOOKUP(D6,DB!A:K,11,0),"")</f>
        <v/>
      </c>
      <c r="C6" s="117"/>
      <c r="D6" s="117"/>
      <c r="E6" s="117"/>
      <c r="F6" s="117"/>
      <c r="G6" s="119">
        <f t="shared" ca="1" si="2"/>
        <v>45977.491053124999</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45977.491053124999</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45977.491053124999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45977.491053124999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45977.491053124999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45977.491053124999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45977.491053124999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45977.491053124999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45977.491053124999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45977.491053124999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45977.491053124999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45977.491053124999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45977.491053124999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45977.491053124999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45977.491053124999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45977.491053124999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45977.491053124999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45977.491053124999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45977.491053124999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45977.491053124999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45977.491053124999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45977.491053124999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45977.491053124999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45977.491053124999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45977.491053124999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45977.491053124999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45977.491053124999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45977.491053124999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45977.491053124999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45977.491053124999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45977.491053124999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45977.491053124999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45977.491053124999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45977.491053124999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45977.491053124999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45977.491053124999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45977.491053124999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45977.491053124999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45977.491053124999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45977.491053124999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45977.491053124999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45977.491053124999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45977.491053124999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45977.491053124999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45977.491053124999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45977.491053124999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45977.491053124999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45977.491053124999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45977.491053124999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45977.491053124999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45977.491053124999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45977.491053124999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45977.491053124999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45977.491053124999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45977.491053124999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45977.491053124999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45977.491053124999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45977.491053124999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45977.491053124999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45977.491053124999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45977.491053124999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45977.491053124999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45977.491053124999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45977.491053124999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45977.491053124999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45977.491053124999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45977.491053124999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45977.491053124999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45977.491053124999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45977.491053124999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45977.491053124999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45977.491053124999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45977.491053124999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45977.491053124999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45977.491053124999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45977.491053124999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45977.491053124999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45977.491053124999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45977.491053124999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45977.491053124999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45977.491053124999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45977.491053124999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45977.491053124999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45977.491053124999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45977.491053124999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45977.491053124999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45977.491053124999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45977.491053124999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45977.491053124999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45977.491053124999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45977.491053124999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45977.491053124999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45977.491053124999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45977.491053124999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45977.491053124999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45977.491053124999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45977.491053124999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45977.491053124999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45977.491053124999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45977.491053124999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45977.491053124999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45977.491053124999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45977.491053124999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45977.491053124999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45977.491053124999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45977.491053124999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45977.491053124999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45977.491053124999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45977.491053124999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45977.491053124999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45977.491053124999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45977.491053124999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45977.491053124999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45977.491053124999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45977.491053124999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45977.491053124999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45977.491053124999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45977.491053124999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45977.491053124999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45977.491053124999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45977.491053124999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45977.491053124999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45977.491053124999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45977.491053124999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45977.491053124999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45977.491053124999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45977.491053124999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45977.491053124999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45977.491053124999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45977.491053124999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45977.491053124999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45977.491053124999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45977.491053124999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45977.491053124999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45977.491053124999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45977.491053124999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45977.491053124999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45977.491053124999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45977.491053124999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45977.491053124999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45977.491053124999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45977.491053124999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45977.491053124999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45977.491053124999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45977.491053124999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45977.491053124999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45977.491053124999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45977.491053124999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45977.491053124999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45977.491053124999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45977.491053124999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45977.491053124999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45977.491053124999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45977.491053124999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45977.491053124999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45977.491053124999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45977.491053124999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45977.491053124999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45977.491053124999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45977.491053124999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45977.491053124999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45977.491053124999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45977.491053124999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45977.491053124999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45977.491053124999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39134</v>
      </c>
      <c r="B2" s="134" t="str">
        <f>IFERROR(VLOOKUP(D2,DB!A:K,11,0),"")</f>
        <v>R6</v>
      </c>
      <c r="C2" s="135">
        <v>1</v>
      </c>
      <c r="D2" s="134" t="s">
        <v>35372</v>
      </c>
      <c r="E2" s="117" t="s">
        <v>39021</v>
      </c>
      <c r="F2" s="136">
        <v>45977.363761574074</v>
      </c>
      <c r="G2" s="105">
        <f t="shared" ref="G2:G9" ca="1" si="0">IFERROR(NOW()-F2,"-")</f>
        <v>0.12729155092529254</v>
      </c>
      <c r="H2" s="136">
        <v>45977.357824074075</v>
      </c>
      <c r="I2" s="134" t="str">
        <f>IFERROR(VLOOKUP(D2,DB!A:F,6,0),"")</f>
        <v>SCECO</v>
      </c>
      <c r="J2" s="134" t="str">
        <f>IFERROR(VLOOKUP(D2,DB!A:G,7,0),"")</f>
        <v>Vandalized</v>
      </c>
      <c r="K2" s="137" t="s">
        <v>39135</v>
      </c>
      <c r="L2" s="138" t="str">
        <f>IFERROR(VLOOKUP(D2,DB!A:I,9,0),"")</f>
        <v>Latis</v>
      </c>
    </row>
    <row r="3" spans="1:16382" ht="31.5" customHeight="1">
      <c r="A3" s="133" t="s">
        <v>39136</v>
      </c>
      <c r="B3" s="134" t="str">
        <f>IFERROR(VLOOKUP(D3,DB!A:K,11,0),"")</f>
        <v>R6</v>
      </c>
      <c r="C3" s="135">
        <v>1</v>
      </c>
      <c r="D3" s="134" t="s">
        <v>31674</v>
      </c>
      <c r="E3" s="117" t="s">
        <v>39021</v>
      </c>
      <c r="F3" s="153">
        <v>45977.401550925926</v>
      </c>
      <c r="G3" s="75">
        <f ca="1">IFERROR(NOW()-F3,"-")</f>
        <v>8.9502199072740041E-2</v>
      </c>
      <c r="H3" s="136">
        <v>45977.401550925926</v>
      </c>
      <c r="I3" s="134" t="str">
        <f>IFERROR(VLOOKUP(D3,DB!A:F,6,0),"")</f>
        <v>SCECO</v>
      </c>
      <c r="J3" s="134" t="str">
        <f>IFERROR(VLOOKUP(D3,DB!A:G,7,0),"")</f>
        <v>Vandalized</v>
      </c>
      <c r="K3" s="137" t="s">
        <v>39137</v>
      </c>
      <c r="L3" s="138" t="str">
        <f>IFERROR(VLOOKUP(D3,DB!A:I,9,0),"")</f>
        <v>Latis</v>
      </c>
    </row>
    <row r="4" spans="1:16382" ht="31.5" customHeight="1">
      <c r="A4" s="133"/>
      <c r="B4" s="134" t="str">
        <f>IFERROR(VLOOKUP(D4,DB!A:K,11,0),"")</f>
        <v/>
      </c>
      <c r="C4" s="135"/>
      <c r="D4" s="152"/>
      <c r="E4" s="117"/>
      <c r="F4" s="153"/>
      <c r="G4" s="75">
        <f ca="1">IFERROR(NOW()-F4,"-")</f>
        <v>45977.491053124999</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45977.491053124999</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45977.491053124999</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45977.491053124999</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45977.491053124999</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45977.491053124999</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45977.491053124999</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45977.491053124999</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45977.491053124999</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45977.491053124999</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45977.491053124999</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45977.491053124999</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45977.491053124999</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45977.491053124999</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45977.491053124999</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45977.491053124999</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45977.491053124999</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45977.491053124999</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45977.491053124999</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45977.491053124999</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45977.491053124999</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45977.491053124999</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45977.491053124999</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45977.491053124999</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45977.491053124999</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45977.491053124999</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45977.491053124999</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45977.491053124999</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45977.491053124999</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45977.491053124999</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45977.491053124999</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45977.491053124999</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45977.491053124999</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45977.491053124999</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45977.491053124999</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45977.491053124999</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45977.491053124999</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45977.491053124999</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45977.491053124999</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45977.491053124999</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45977.491053124999</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45977.491053124999</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45977.491053124999</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45977.491053124999</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45977.491053124999</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45977.491053124999</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45977.491053124999</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45977.491053124999</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45977.491053124999</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45977.491053124999</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45977.491053124999</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45977.491053124999</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45977.491053124999</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45977.491053124999</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45977.491053124999</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45977.491053124999</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45977.491053124999</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45977.491053124999</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45977.491053124999</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45977.491053124999</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45977.491053124999</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45977.491053124999</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45977.491053124999</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45977.491053124999</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45977.491053124999</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45977.491053124999</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45977.491053124999</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45977.491053124999</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45977.491053124999</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45977.491053124999</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45977.491053124999</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45977.491053124999</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45977.491053124999</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45977.491053124999</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45977.491053124999</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45977.491053124999</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45977.491053124999</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45977.491053124999</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45977.491053124999</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45977.491053124999</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45977.491053124999</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45977.491053124999</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45977.491053124999</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45977.491053124999</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45977.491053124999</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45977.491053124999</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45977.491053124999</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45977.491053124999</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45977.491053124999</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45977.491053124999</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45977.491053124999</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45977.491053124999</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45977.491053124999</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45977.491053124999</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45977.491053124999</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45977.491053124999</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45977.491053124999</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45977.491053124999</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45977.491053124999</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45977.491053124999</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45977.491053124999</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45977.491053124999</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45977.491053124999</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45977.491053124999</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2025-11-16T08:47:09Z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