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544" documentId="120_S{2AC9BD13-BADA-5192-A53E-5A8FF88502F6}" xr6:coauthVersionLast="47" xr6:coauthVersionMax="47" xr10:uidLastSave="{68A19567-D266-4926-993D-6FCD8EDB48D4}"/>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L3" i="9"/>
  <c r="J3" i="9"/>
  <c r="I3" i="9"/>
  <c r="B3" i="9"/>
  <c r="I2" i="9"/>
  <c r="B2" i="9"/>
  <c r="J2" i="9"/>
  <c r="L2" i="9"/>
  <c r="D7" i="3"/>
  <c r="D8" i="3"/>
  <c r="D11" i="3"/>
  <c r="J5" i="2"/>
  <c r="L5" i="2"/>
  <c r="I5" i="2"/>
  <c r="G5" i="2"/>
  <c r="B5" i="2"/>
  <c r="I9" i="2"/>
  <c r="D2" i="3"/>
  <c r="D3" i="3"/>
  <c r="L3" i="4"/>
  <c r="L4" i="4"/>
  <c r="L5" i="4"/>
  <c r="L6" i="4"/>
  <c r="L7" i="4"/>
  <c r="L8" i="4"/>
  <c r="L9" i="4"/>
  <c r="L10" i="4"/>
  <c r="L11" i="4"/>
  <c r="L12" i="4"/>
  <c r="L13" i="4"/>
  <c r="L14" i="4"/>
  <c r="L15" i="4"/>
  <c r="L16" i="4"/>
  <c r="I3" i="4"/>
  <c r="J3" i="4"/>
  <c r="I4" i="4"/>
  <c r="J4" i="4"/>
  <c r="G6" i="5"/>
  <c r="G7" i="5"/>
  <c r="G8" i="5"/>
  <c r="G9" i="5"/>
  <c r="G10" i="5"/>
  <c r="G11" i="5"/>
  <c r="G12" i="5"/>
  <c r="G13" i="5"/>
  <c r="G14" i="5"/>
  <c r="G15" i="5"/>
  <c r="G16" i="5"/>
  <c r="G17" i="5"/>
  <c r="G18" i="5"/>
  <c r="G19" i="5"/>
  <c r="G20" i="5"/>
  <c r="G21" i="5"/>
  <c r="G22" i="5"/>
  <c r="B6" i="5"/>
  <c r="B7" i="5"/>
  <c r="B8" i="5"/>
  <c r="B9" i="5"/>
  <c r="B10" i="5"/>
  <c r="B11" i="5"/>
  <c r="B12" i="5"/>
  <c r="B13" i="5"/>
  <c r="B14" i="5"/>
  <c r="B15" i="5"/>
  <c r="B16" i="5"/>
  <c r="B17" i="5"/>
  <c r="B18" i="5"/>
  <c r="B19" i="5"/>
  <c r="B20" i="5"/>
  <c r="B21" i="5"/>
  <c r="B22" i="5"/>
  <c r="I6" i="5"/>
  <c r="I7" i="5"/>
  <c r="I8" i="5"/>
  <c r="I9" i="5"/>
  <c r="I10" i="5"/>
  <c r="I11" i="5"/>
  <c r="I12" i="5"/>
  <c r="I13" i="5"/>
  <c r="I14" i="5"/>
  <c r="I15" i="5"/>
  <c r="I16" i="5"/>
  <c r="I17" i="5"/>
  <c r="I18" i="5"/>
  <c r="I19" i="5"/>
  <c r="I20" i="5"/>
  <c r="I21" i="5"/>
  <c r="I22" i="5"/>
  <c r="J6" i="5"/>
  <c r="J7" i="5"/>
  <c r="J8" i="5"/>
  <c r="J9" i="5"/>
  <c r="J10" i="5"/>
  <c r="J11" i="5"/>
  <c r="J12" i="5"/>
  <c r="J13" i="5"/>
  <c r="J14" i="5"/>
  <c r="J15" i="5"/>
  <c r="J16" i="5"/>
  <c r="J17" i="5"/>
  <c r="J18" i="5"/>
  <c r="J19" i="5"/>
  <c r="J20" i="5"/>
  <c r="J21" i="5"/>
  <c r="J22" i="5"/>
  <c r="L6" i="5"/>
  <c r="L7" i="5"/>
  <c r="L8" i="5"/>
  <c r="L9" i="5"/>
  <c r="L10" i="5"/>
  <c r="L11" i="5"/>
  <c r="L12" i="5"/>
  <c r="L13" i="5"/>
  <c r="L14" i="5"/>
  <c r="L15" i="5"/>
  <c r="L16" i="5"/>
  <c r="L17" i="5"/>
  <c r="L18" i="5"/>
  <c r="L19" i="5"/>
  <c r="L20" i="5"/>
  <c r="L21" i="5"/>
  <c r="L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<sst xmlns="http://schemas.openxmlformats.org/spreadsheetml/2006/main" count="180291" uniqueCount="39128">
  <si>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</si>
  <si>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</si>
  <si>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</si>
  <si>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</si>
  <si>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</si>
  <si>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</si>
  <si>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</si>
  <si>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</si>
  <si>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</si>
  <si>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</si>
  <si>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</si>
  <si>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</si>
  <si>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</si>
  <si>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</si>
  <si>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</si>
  <si>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</si>
  <si>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</si>
  <si>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</si>
  <si>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</si>
  <si>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</si>
  <si>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</si>
  <si>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</si>
  <si>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</si>
  <si>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</si>
  <si>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</si>
  <si>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</si>
  <si>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</si>
  <si>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</si>
  <si>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</si>
  <si>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</si>
  <si>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</si>
  <si>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</si>
  <si>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</si>
  <si>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</si>
  <si>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</si>
  <si>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</si>
  <si>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</si>
  <si>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</si>
  <si>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</si>
  <si>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</si>
  <si>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</si>
  <si>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</si>
  <si>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</si>
  <si>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</si>
  <si>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</si>
  <si>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</si>
  <si>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</si>
  <si>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</si>
  <si>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</si>
  <si>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</si>
  <si>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</si>
  <si>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</si>
  <si>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</si>
  <si>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</si>
  <si>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</si>
  <si>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</si>
  <si>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</si>
  <si>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</si>
  <si>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</si>
  <si>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</si>
  <si>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</si>
  <si>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</si>
  <si>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</si>
  <si>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</si>
  <si>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</si>
  <si>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</si>
  <si>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</si>
  <si>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</si>
  <si>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</si>
  <si>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</si>
  <si>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</si>
  <si>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</si>
  <si>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</si>
  <si>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</si>
  <si>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</si>
  <si>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</si>
  <si>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</si>
  <si>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</si>
  <si>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</si>
  <si>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</si>
  <si>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</si>
  <si>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</si>
  <si>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</si>
  <si>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</si>
  <si>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</si>
  <si>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</si>
  <si>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</si>
  <si>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</si>
  <si>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</si>
  <si>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</si>
  <si>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</si>
  <si>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</si>
  <si>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</si>
  <si>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</si>
  <si>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</si>
  <si>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</si>
  <si>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</si>
  <si>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</si>
  <si>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</si>
  <si>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</si>
  <si>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</si>
  <si>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</si>
  <si>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</si>
  <si>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</si>
  <si>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</si>
  <si>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</si>
  <si>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</si>
  <si>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</si>
  <si>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</si>
  <si>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</si>
  <si>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</si>
  <si>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</si>
  <si>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</si>
  <si>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</si>
  <si>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</si>
  <si>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</si>
  <si>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</si>
  <si>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</si>
  <si>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</si>
  <si>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</si>
  <si>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</si>
  <si>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</si>
  <si>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</si>
  <si>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</si>
  <si>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</si>
  <si>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</si>
  <si>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</si>
  <si>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</si>
  <si>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</si>
  <si>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</si>
  <si>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</si>
  <si>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</si>
  <si>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</si>
  <si>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</si>
  <si>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</si>
  <si>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</si>
  <si>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</si>
  <si>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</si>
  <si>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</si>
  <si>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</si>
  <si>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</si>
  <si>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</si>
  <si>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</si>
  <si>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</si>
  <si>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</si>
  <si>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</si>
  <si>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</si>
  <si>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</si>
  <si>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</si>
  <si>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</si>
  <si>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</si>
  <si>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</si>
  <si>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</si>
  <si>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</si>
  <si>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</si>
  <si>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</si>
  <si>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</si>
  <si>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</si>
  <si>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</si>
  <si>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</si>
  <si>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</si>
  <si>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</si>
  <si>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</si>
  <si>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</si>
  <si>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</si>
  <si>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</si>
  <si>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</si>
  <si>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</si>
  <si>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</si>
  <si>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</si>
  <si>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</si>
  <si>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</si>
  <si>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</si>
  <si>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</si>
  <si>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</si>
  <si>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</si>
  <si>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</si>
  <si>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</si>
  <si>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</si>
  <si>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</si>
  <si>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</si>
  <si>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</si>
  <si>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</si>
  <si>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</si>
  <si>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</si>
  <si>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</si>
  <si>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</si>
  <si>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</si>
  <si>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</si>
  <si>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</si>
  <si>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</si>
  <si>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</si>
  <si>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</si>
  <si>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</si>
  <si>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</si>
  <si>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</si>
  <si>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</si>
  <si>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</si>
  <si>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</si>
  <si>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</si>
  <si>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</si>
  <si>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</si>
  <si>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</si>
  <si>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</si>
  <si>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</si>
  <si>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</si>
  <si>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</si>
  <si>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</si>
  <si>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</si>
  <si>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</si>
  <si>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</si>
  <si>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</si>
  <si>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</si>
  <si>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</si>
  <si>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</si>
  <si>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</si>
  <si>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</si>
  <si>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</si>
  <si>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</si>
  <si>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</si>
  <si>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</si>
  <si>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</si>
  <si>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</si>
  <si>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</si>
  <si>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</si>
  <si>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</si>
  <si>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</si>
  <si>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</si>
  <si>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</si>
  <si>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</si>
  <si>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</si>
  <si>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</si>
  <si>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</si>
  <si>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</si>
  <si>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</si>
  <si>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</si>
  <si>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</si>
  <si>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</si>
  <si>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</si>
  <si>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</si>
  <si>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</si>
  <si>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</si>
  <si>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</si>
  <si>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</si>
  <si>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</si>
  <si>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</si>
  <si>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</si>
  <si>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</si>
  <si>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</si>
  <si>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</si>
  <si>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</si>
  <si>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</si>
  <si>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</si>
  <si>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</si>
  <si>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</si>
  <si>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</si>
  <si>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</si>
  <si>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</si>
  <si>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</si>
  <si>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</si>
  <si>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</si>
  <si>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</si>
  <si>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</si>
  <si>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</si>
  <si>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</si>
  <si>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</si>
  <si>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</si>
  <si>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</si>
  <si>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</si>
  <si>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</si>
  <si>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</si>
  <si>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</si>
  <si>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</si>
  <si>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</si>
  <si>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</si>
  <si>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</si>
  <si>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</si>
  <si>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</si>
  <si>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</si>
  <si>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</si>
  <si>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</si>
  <si>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</si>
  <si>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</si>
  <si>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</si>
  <si>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</si>
  <si>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</si>
  <si>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</si>
  <si>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</si>
  <si>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</si>
  <si>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</si>
  <si>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</si>
  <si>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</si>
  <si>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</si>
  <si>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</si>
  <si>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</si>
  <si>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</si>
  <si>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</si>
  <si>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</si>
  <si>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</si>
  <si>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</si>
  <si>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</si>
  <si>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</si>
  <si>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</si>
  <si>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</si>
  <si>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</si>
  <si>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</si>
  <si>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</si>
  <si>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</si>
  <si>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</si>
  <si>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</si>
  <si>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</si>
  <si>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</si>
  <si>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</si>
  <si>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</si>
  <si>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</si>
  <si>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</si>
  <si>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</si>
  <si>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</si>
  <si>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</si>
  <si>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</si>
  <si>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</si>
  <si>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</si>
  <si>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</si>
  <si>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</si>
  <si>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</si>
  <si>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</si>
  <si>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</si>
  <si>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</si>
  <si>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</si>
  <si>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</si>
  <si>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</si>
  <si>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</si>
  <si>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</si>
  <si>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</si>
  <si>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</si>
  <si>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</si>
  <si>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</si>
  <si>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</si>
  <si>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</si>
  <si>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</si>
  <si>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</si>
  <si>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</si>
  <si>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</si>
  <si>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</si>
  <si>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</si>
  <si>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</si>
  <si>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</si>
  <si>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</si>
  <si>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</si>
  <si>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</si>
  <si>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</si>
  <si>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</si>
  <si>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</si>
  <si>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</si>
  <si>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</si>
  <si>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</si>
  <si>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</si>
  <si>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</si>
  <si>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</si>
  <si>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</si>
  <si>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</si>
  <si>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</si>
  <si>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</si>
  <si>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</si>
  <si>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</si>
  <si>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</si>
  <si>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</si>
  <si>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</si>
  <si>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</si>
  <si>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</si>
  <si>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</si>
  <si>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</si>
  <si>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</si>
  <si>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</si>
  <si>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</si>
  <si>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</si>
  <si>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</si>
  <si>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</si>
  <si>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</si>
  <si>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</si>
  <si>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</si>
  <si>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</si>
  <si>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</si>
  <si>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</si>
  <si>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</si>
  <si>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</si>
  <si>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</si>
  <si>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</si>
  <si>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</si>
  <si>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</si>
  <si>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</si>
  <si>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</si>
  <si>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</si>
  <si>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</si>
  <si>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</si>
  <si>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</si>
  <si>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</si>
  <si>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</si>
  <si>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</si>
  <si>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</si>
  <si>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</si>
  <si>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</si>
  <si>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</si>
  <si>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</si>
  <si>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</si>
  <si>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</si>
  <si>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</si>
  <si>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</si>
  <si>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</si>
  <si>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</si>
  <si>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</si>
  <si>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</si>
  <si>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</si>
  <si>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</si>
  <si>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</si>
  <si>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</si>
  <si>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</si>
  <si>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</si>
  <si>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</si>
  <si>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</si>
  <si>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</si>
  <si>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</si>
  <si>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</si>
  <si>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</si>
  <si>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</si>
  <si>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</si>
  <si>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</si>
  <si>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</si>
  <si>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</si>
  <si>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</si>
  <si>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</si>
  <si>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</si>
  <si>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</si>
  <si>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</si>
  <si>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</si>
  <si>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</si>
  <si>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</si>
  <si>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</si>
  <si>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</si>
  <si>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</si>
  <si>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</si>
  <si>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</si>
  <si>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</si>
  <si>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</si>
  <si>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</si>
  <si>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</si>
  <si>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</si>
  <si>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</si>
  <si>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</si>
  <si>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</si>
  <si>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</si>
  <si>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</si>
  <si>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</si>
  <si>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</si>
  <si>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</si>
  <si>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</si>
  <si>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</si>
  <si>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</si>
  <si>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</si>
  <si>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</si>
  <si>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</si>
  <si>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</si>
  <si>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</si>
  <si>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</si>
  <si>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</si>
  <si>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</si>
  <si>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</si>
  <si>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</si>
  <si>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</si>
  <si>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</si>
  <si>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</si>
  <si>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</si>
  <si>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</si>
  <si>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</si>
  <si>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</si>
  <si>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</si>
  <si>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</si>
  <si>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</si>
  <si>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</si>
  <si>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</si>
  <si>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</si>
  <si>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</si>
  <si>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</si>
  <si>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</si>
  <si>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</si>
  <si>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</si>
  <si>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</si>
  <si>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</si>
  <si>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</si>
  <si>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</si>
  <si>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</si>
  <si>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</si>
  <si>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</si>
  <si>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</si>
  <si>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</si>
  <si>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</si>
  <si>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</si>
  <si>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</si>
  <si>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</si>
  <si>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</si>
  <si>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</si>
  <si>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</si>
  <si>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</si>
  <si>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</si>
  <si>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</si>
  <si>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</si>
  <si>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</si>
  <si>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</si>
  <si>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</si>
  <si>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</si>
  <si>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</si>
  <si>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</si>
  <si>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</si>
  <si>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</si>
  <si>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</si>
  <si>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</si>
  <si>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</si>
  <si>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</si>
  <si>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</si>
  <si>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</si>
  <si>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</si>
  <si>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</si>
  <si>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</si>
  <si>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</si>
  <si>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</si>
  <si>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</si>
  <si>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</si>
  <si>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</si>
  <si>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</si>
  <si>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</si>
  <si>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</si>
  <si>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</si>
  <si>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</si>
  <si>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</si>
  <si>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</si>
  <si>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</si>
  <si>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</si>
  <si>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</si>
  <si>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</si>
  <si>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</si>
  <si>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</si>
  <si>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</si>
  <si>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</si>
  <si>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</si>
  <si>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</si>
  <si>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</si>
  <si>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</si>
  <si>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</si>
  <si>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</si>
  <si>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</si>
  <si>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</si>
  <si>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</si>
  <si>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</si>
  <si>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</si>
  <si>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</si>
  <si>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</si>
  <si>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</si>
  <si>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</si>
  <si>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</si>
  <si>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</si>
  <si>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</si>
  <si>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</si>
  <si>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</si>
  <si>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</si>
  <si>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</si>
  <si>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</si>
  <si>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</si>
  <si>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</si>
  <si>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</si>
  <si>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</si>
  <si>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</si>
  <si>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</si>
  <si>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</si>
  <si>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</si>
  <si>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</si>
  <si>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</si>
  <si>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</si>
  <si>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</si>
  <si>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</si>
  <si>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</si>
  <si>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</si>
  <si>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</si>
  <si>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</si>
  <si>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</si>
  <si>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</si>
  <si>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</si>
  <si>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</si>
  <si>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</si>
  <si>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</si>
  <si>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</si>
  <si>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</si>
  <si>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</si>
  <si>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</si>
  <si>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</si>
  <si>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</si>
  <si>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</si>
  <si>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</si>
  <si>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</si>
  <si>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</si>
  <si>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</si>
  <si>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</si>
  <si>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</si>
  <si>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</si>
  <si>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</si>
  <si>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</si>
  <si>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</si>
  <si>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</si>
  <si>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</si>
  <si>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</si>
  <si>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</si>
  <si>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</si>
  <si>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</si>
  <si>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</si>
  <si>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</si>
  <si>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</si>
  <si>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</si>
  <si>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</si>
  <si>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</si>
  <si>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</si>
  <si>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</si>
  <si>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</si>
  <si>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</si>
  <si>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</si>
  <si>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</si>
  <si>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</si>
  <si>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</si>
  <si>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</si>
  <si>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</si>
  <si>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</si>
  <si>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</si>
  <si>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</si>
  <si>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</si>
  <si>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</si>
  <si>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</si>
  <si>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</si>
  <si>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</si>
  <si>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</si>
  <si>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</si>
  <si>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</si>
  <si>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</si>
  <si>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</si>
  <si>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</si>
  <si>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</si>
  <si>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</si>
  <si>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</si>
  <si>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</si>
  <si>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</si>
  <si>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</si>
  <si>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</si>
  <si>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</si>
  <si>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</si>
  <si>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</si>
  <si>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</si>
  <si>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</si>
  <si>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</si>
  <si>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</si>
  <si>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</si>
  <si>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</si>
  <si>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</si>
  <si>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</si>
  <si>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</si>
  <si>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</si>
  <si>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</si>
  <si>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</si>
  <si>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</si>
  <si>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</si>
  <si>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</si>
  <si>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</si>
  <si>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</si>
  <si>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</si>
  <si>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</si>
  <si>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</si>
  <si>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</si>
  <si>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</si>
  <si>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</si>
  <si>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</si>
  <si>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</si>
  <si>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</si>
  <si>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</si>
  <si>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</si>
  <si>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</si>
  <si>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</si>
  <si>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</si>
  <si>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</si>
  <si>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</si>
  <si>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</si>
  <si>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</si>
  <si>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</si>
  <si>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</si>
  <si>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</si>
  <si>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</si>
  <si>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</si>
  <si>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</si>
  <si>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</si>
  <si>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</si>
  <si>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</si>
  <si>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</si>
  <si>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</si>
  <si>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</si>
  <si>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</si>
  <si>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</si>
  <si>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</si>
  <si>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</si>
  <si>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</si>
  <si>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</si>
  <si>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</si>
  <si>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</si>
  <si>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</si>
  <si>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</si>
  <si>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</si>
  <si>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</si>
  <si>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</si>
  <si>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</si>
  <si>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</si>
  <si>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</si>
  <si>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</si>
  <si>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</si>
  <si>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</si>
  <si>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</si>
  <si>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</si>
  <si>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</si>
  <si>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</si>
  <si>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</si>
  <si>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</si>
  <si>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</si>
  <si>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</si>
  <si>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</si>
  <si>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</si>
  <si>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</si>
  <si>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</si>
  <si>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</si>
  <si>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</si>
  <si>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</si>
  <si>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</si>
  <si>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</si>
  <si>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</si>
  <si>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</si>
  <si>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</si>
  <si>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</si>
  <si>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</si>
  <si>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</si>
  <si>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</si>
  <si>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</si>
  <si>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</si>
  <si>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</si>
  <si>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</si>
  <si>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</si>
  <si>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</si>
  <si>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</si>
  <si>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</si>
  <si>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</si>
  <si>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</si>
  <si>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</si>
  <si>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</si>
  <si>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</si>
  <si>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</si>
  <si>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</si>
  <si>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</si>
  <si>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</si>
  <si>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</si>
  <si>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</si>
  <si>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</si>
  <si>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</si>
  <si>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</si>
  <si>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</si>
  <si>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</si>
  <si>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</si>
  <si>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</si>
  <si>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</si>
  <si>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</si>
  <si>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</si>
  <si>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</si>
  <si>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</si>
  <si>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</si>
  <si>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</si>
  <si>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</si>
  <si>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</si>
  <si>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</si>
  <si>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</si>
  <si>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</si>
  <si>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</si>
  <si>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</si>
  <si>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</si>
  <si>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</si>
  <si>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</si>
  <si>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</si>
  <si>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</si>
  <si>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</si>
  <si>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</si>
  <si>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</si>
  <si>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</si>
  <si>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</si>
  <si>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</si>
  <si>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</si>
  <si>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</si>
  <si>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</si>
  <si>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</si>
  <si>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</si>
  <si>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</si>
  <si>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</si>
  <si>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</si>
  <si>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</si>
  <si>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</si>
  <si>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</si>
  <si>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</si>
  <si>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</si>
  <si>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</si>
  <si>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</si>
  <si>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</si>
  <si>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</si>
  <si>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</si>
  <si>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</si>
  <si>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</si>
  <si>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</si>
  <si>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</si>
  <si>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</si>
  <si>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</si>
  <si>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</si>
  <si>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</si>
  <si>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</si>
  <si>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</si>
  <si>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</si>
  <si>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</si>
  <si>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</si>
  <si>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</si>
  <si>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</si>
  <si>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</si>
  <si>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</si>
  <si>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</si>
  <si>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</si>
  <si>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</si>
  <si>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</si>
  <si>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</si>
  <si>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</si>
  <si>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</si>
  <si>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</si>
  <si>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</si>
  <si>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</si>
  <si>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</si>
  <si>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</si>
  <si>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</si>
  <si>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</si>
  <si>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</si>
  <si>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</si>
  <si>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</si>
  <si>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</si>
  <si>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</si>
  <si>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</si>
  <si>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</si>
  <si>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</si>
  <si>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</si>
  <si>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</si>
  <si>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</si>
  <si>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</si>
  <si>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</si>
  <si>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</si>
  <si>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</si>
  <si>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</si>
  <si>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</si>
  <si>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</si>
  <si>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</si>
  <si>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</si>
  <si>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</si>
  <si>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</si>
  <si>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</si>
  <si>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</si>
  <si>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</si>
  <si>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</si>
  <si>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</si>
  <si>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</si>
  <si>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</si>
  <si>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</si>
  <si>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</si>
  <si>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</si>
  <si>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</si>
  <si>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</si>
  <si>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</si>
  <si>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</si>
  <si>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</si>
  <si>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</si>
  <si>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</si>
  <si>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</si>
  <si>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</si>
  <si>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</si>
  <si>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</si>
  <si>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</si>
  <si>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</si>
  <si>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</si>
  <si>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</si>
  <si>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</si>
  <si>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</si>
  <si>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</si>
  <si>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</si>
  <si>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</si>
  <si>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</si>
  <si>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</si>
  <si>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</si>
  <si>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</si>
  <si>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</si>
  <si>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</si>
  <si>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</si>
  <si>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</si>
  <si>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</si>
  <si>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</si>
  <si>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</si>
  <si>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</si>
  <si>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</si>
  <si>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</si>
  <si>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</si>
  <si>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</si>
  <si>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</si>
  <si>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</si>
  <si>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</si>
  <si>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</si>
  <si>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</si>
  <si>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</si>
  <si>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</si>
  <si>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</si>
  <si>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</si>
  <si>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</si>
  <si>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</si>
  <si>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</si>
  <si>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</si>
  <si>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</si>
  <si>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</si>
  <si>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</si>
  <si>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</si>
  <si>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</si>
  <si>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</si>
  <si>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</si>
  <si>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</si>
  <si>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</si>
  <si>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</si>
  <si>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</si>
  <si>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</si>
  <si>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</si>
  <si>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</si>
  <si>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</si>
  <si>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</si>
  <si>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</si>
  <si>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</si>
  <si>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</si>
  <si>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</si>
  <si>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</si>
  <si>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</si>
  <si>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</si>
  <si>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</si>
  <si>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</si>
  <si>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</si>
  <si>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</si>
  <si>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</si>
  <si>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</si>
  <si>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</si>
  <si>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</si>
  <si>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</si>
  <si>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</si>
  <si>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</si>
  <si>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</si>
  <si>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</si>
  <si>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</si>
  <si>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</si>
  <si>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</si>
  <si>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</si>
  <si>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</si>
  <si>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</si>
  <si>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</si>
  <si>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</si>
  <si>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</si>
  <si>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</si>
  <si>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</si>
  <si>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</si>
  <si>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</si>
  <si>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</si>
  <si>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</si>
  <si>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</si>
  <si>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</si>
  <si>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</si>
  <si>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</si>
  <si>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</si>
  <si>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</si>
  <si>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</si>
  <si>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</si>
  <si>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</si>
  <si>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</si>
  <si>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</si>
  <si>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</si>
  <si>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</si>
  <si>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</si>
  <si>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</si>
  <si>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</si>
  <si>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</si>
  <si>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</si>
  <si>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</si>
  <si>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</si>
  <si>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</si>
  <si>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</si>
  <si>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</si>
  <si>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</si>
  <si>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</si>
  <si>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</si>
  <si>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</si>
  <si>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</si>
  <si>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</si>
  <si>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</si>
  <si>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</si>
  <si>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</si>
  <si>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</si>
  <si>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</si>
  <si>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</si>
  <si>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</si>
  <si>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</si>
  <si>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</si>
  <si>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</si>
  <si>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</si>
  <si>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</si>
  <si>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</si>
  <si>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</si>
  <si>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</si>
  <si>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</si>
  <si>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</si>
  <si>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</si>
  <si>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</si>
  <si>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</si>
  <si>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</si>
  <si>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</si>
  <si>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</si>
  <si>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</si>
  <si>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</si>
  <si>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</si>
  <si>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</si>
  <si>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</si>
  <si>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</si>
  <si>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</si>
  <si>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</si>
  <si>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</si>
  <si>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</si>
  <si>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</si>
  <si>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</si>
  <si>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</si>
  <si>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</si>
  <si>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</si>
  <si>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</si>
  <si>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</si>
  <si>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</si>
  <si>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</si>
  <si>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</si>
  <si>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</si>
  <si>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</si>
  <si>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</si>
  <si>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</si>
  <si>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</si>
  <si>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</si>
  <si>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</si>
  <si>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</si>
  <si>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</si>
  <si>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</si>
  <si>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</si>
  <si>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</si>
  <si>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</si>
  <si>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</si>
  <si>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</si>
  <si>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</si>
  <si>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</si>
  <si>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</si>
  <si>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</si>
  <si>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</si>
  <si>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</si>
  <si>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</si>
  <si>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</si>
  <si>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</si>
  <si>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</si>
  <si>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</si>
  <si>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</si>
  <si>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</si>
  <si>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</si>
  <si>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</si>
  <si>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</si>
  <si>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</si>
  <si>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</si>
  <si>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</si>
  <si>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</si>
  <si>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</si>
  <si>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</si>
  <si>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</si>
  <si>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</si>
  <si>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</si>
  <si>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</si>
  <si>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</si>
  <si>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</si>
  <si>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</si>
  <si>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</si>
  <si>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</si>
  <si>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</si>
  <si>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</si>
  <si>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</si>
  <si>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</si>
  <si>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</si>
  <si>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</si>
  <si>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</si>
  <si>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</si>
  <si>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</si>
  <si>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</si>
  <si>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</si>
  <si>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</si>
  <si>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</si>
  <si>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</si>
  <si>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</si>
  <si>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</si>
  <si>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</si>
  <si>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</si>
  <si>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</si>
  <si>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</si>
  <si>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</si>
  <si>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</si>
  <si>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</si>
  <si>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</si>
  <si>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</si>
  <si>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</si>
  <si>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</si>
  <si>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</si>
  <si>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</si>
  <si>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</si>
  <si>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</si>
  <si>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</si>
  <si>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</si>
  <si>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</si>
  <si>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</si>
  <si>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</si>
  <si>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</si>
  <si>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</si>
  <si>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</si>
  <si>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</si>
  <si>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</si>
  <si>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</si>
  <si>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</si>
  <si>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</si>
  <si>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</si>
  <si>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</si>
  <si>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</si>
  <si>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</si>
  <si>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</si>
  <si>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</si>
  <si>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</si>
  <si>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</si>
  <si>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</si>
  <si>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</si>
  <si>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</si>
  <si>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</si>
  <si>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</si>
  <si>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</si>
  <si>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</si>
  <si>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</si>
  <si>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</si>
  <si>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</si>
  <si>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</si>
  <si>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</si>
  <si>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</si>
  <si>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</si>
  <si>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</si>
  <si>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</si>
  <si>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</si>
  <si>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</si>
  <si>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</si>
  <si>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</si>
  <si>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</si>
  <si>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</si>
  <si>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</si>
  <si>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</si>
  <si>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</si>
  <si>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</si>
  <si>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</si>
  <si>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</si>
  <si>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</si>
  <si>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</si>
  <si>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</si>
  <si>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</si>
  <si>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</si>
  <si>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</si>
  <si>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</si>
  <si>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</si>
  <si>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</si>
  <si>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</si>
  <si>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</si>
  <si>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</si>
  <si>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</si>
  <si>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</si>
  <si>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</si>
  <si>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</si>
  <si>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</si>
  <si>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</si>
  <si>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</si>
  <si>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</si>
  <si>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</si>
  <si>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</si>
  <si>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</si>
  <si>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</si>
  <si>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</si>
  <si>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</si>
  <si>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</si>
  <si>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</si>
  <si>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</si>
  <si>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</si>
  <si>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</si>
  <si>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</si>
  <si>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</si>
  <si>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</si>
  <si>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</si>
  <si>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</si>
  <si>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</si>
  <si>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</si>
  <si>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</si>
  <si>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</si>
  <si>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</si>
  <si>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</si>
  <si>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</si>
  <si>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</si>
  <si>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</si>
  <si>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</si>
  <si>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</si>
  <si>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</si>
  <si>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</si>
  <si>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</si>
  <si>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</si>
  <si>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</si>
  <si>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</si>
  <si>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</si>
  <si>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</si>
  <si>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</si>
  <si>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</si>
  <si>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</si>
  <si>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</si>
  <si>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</si>
  <si>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</si>
  <si>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</si>
  <si>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</si>
  <si>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</si>
  <si>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</si>
  <si>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</si>
  <si>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</si>
  <si>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</si>
  <si>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</si>
  <si>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</si>
  <si>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</si>
  <si>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</si>
  <si>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</si>
  <si>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</si>
  <si>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</si>
  <si>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</si>
  <si>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</si>
  <si>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</si>
  <si>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</si>
  <si>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</si>
  <si>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</si>
  <si>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</si>
  <si>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</si>
  <si>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</si>
  <si>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</si>
  <si>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</si>
  <si>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</si>
  <si>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</si>
  <si>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</si>
  <si>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</si>
  <si>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</si>
  <si>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</si>
  <si>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</si>
  <si>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</si>
  <si>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</si>
  <si>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</si>
  <si>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</si>
  <si>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</si>
  <si>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</si>
  <si>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</si>
  <si>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</si>
  <si>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</si>
  <si>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</si>
  <si>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</si>
  <si>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</si>
  <si>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</si>
  <si>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</si>
  <si>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</si>
  <si>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</si>
  <si>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</si>
  <si>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</si>
  <si>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</si>
  <si>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</si>
  <si>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</si>
  <si>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</si>
  <si>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</si>
  <si>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</si>
  <si>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</si>
  <si>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</si>
  <si>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</si>
  <si>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</si>
  <si>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</si>
  <si>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</si>
  <si>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</si>
  <si>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</si>
  <si>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</si>
  <si>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</si>
  <si>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</si>
  <si>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</si>
  <si>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</si>
  <si>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</si>
  <si>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</si>
  <si>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</si>
  <si>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</si>
  <si>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</si>
  <si>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</si>
  <si>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</si>
  <si>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</si>
  <si>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</si>
  <si>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</si>
  <si>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</si>
  <si>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</si>
  <si>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</si>
  <si>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</si>
  <si>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</si>
  <si>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</si>
  <si>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</si>
  <si>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</si>
  <si>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</si>
  <si>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</si>
  <si>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</si>
  <si>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</si>
  <si>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</si>
  <si>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</si>
  <si>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</si>
  <si>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</si>
  <si>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</si>
  <si>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</si>
  <si>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</si>
  <si>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</si>
  <si>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</si>
  <si>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</si>
  <si>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</si>
  <si>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</si>
  <si>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</si>
  <si>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</si>
  <si>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</si>
  <si>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</si>
  <si>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</si>
  <si>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</si>
  <si>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</si>
  <si>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</si>
  <si>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</si>
  <si>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</si>
  <si>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</si>
  <si>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</si>
  <si>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</si>
  <si>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</si>
  <si>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</si>
  <si>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</si>
  <si>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</si>
  <si>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</si>
  <si>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</si>
  <si>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</si>
  <si>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</si>
  <si>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</si>
  <si>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</si>
  <si>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</si>
  <si>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</si>
  <si>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</si>
  <si>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</si>
  <si>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</si>
  <si>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</si>
  <si>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</si>
  <si>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</si>
  <si>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</si>
  <si>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</si>
  <si>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</si>
  <si>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</si>
  <si>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</si>
  <si>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</si>
  <si>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</si>
  <si>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</si>
  <si>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</si>
  <si>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</si>
  <si>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</si>
  <si>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</si>
  <si>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</si>
  <si>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</si>
  <si>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</si>
  <si>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</si>
  <si>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</si>
  <si>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</si>
  <si>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</si>
  <si>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</si>
  <si>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</si>
  <si>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</si>
  <si>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</si>
  <si>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</si>
  <si>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</si>
  <si>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</si>
  <si>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</si>
  <si>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</si>
  <si>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</si>
  <si>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</si>
  <si>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</si>
  <si>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</si>
  <si>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</si>
  <si>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</si>
  <si>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</si>
  <si>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</si>
  <si>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</si>
  <si>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</si>
  <si>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</si>
  <si>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</si>
  <si>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</si>
  <si>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</si>
  <si>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</si>
  <si>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</si>
  <si>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</si>
  <si>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</si>
  <si>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</si>
  <si>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</si>
  <si>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</si>
  <si>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</si>
  <si>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</si>
  <si>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</si>
  <si>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</si>
  <si>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</si>
  <si>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</si>
  <si>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</si>
  <si>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</si>
  <si>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</si>
  <si>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</si>
  <si>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</si>
  <si>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</si>
  <si>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</si>
  <si>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</si>
  <si>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</si>
  <si>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</si>
  <si>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</si>
  <si>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</si>
  <si>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</si>
  <si>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</si>
  <si>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</si>
  <si>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</si>
  <si>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</si>
  <si>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</si>
  <si>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</si>
  <si>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</si>
  <si>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</si>
  <si>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</si>
  <si>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</si>
  <si>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</si>
  <si>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</si>
  <si>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</si>
  <si>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</si>
  <si>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</si>
  <si>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</si>
  <si>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</si>
  <si>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</si>
  <si>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</si>
  <si>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</si>
  <si>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</si>
  <si>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</si>
  <si>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</si>
  <si>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</si>
  <si>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</si>
  <si>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</si>
  <si>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</si>
  <si>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</si>
  <si>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</si>
  <si>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</si>
  <si>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</si>
  <si>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</si>
  <si>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</si>
  <si>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</si>
  <si>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</si>
  <si>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</si>
  <si>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</si>
  <si>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</si>
  <si>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</si>
  <si>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</si>
  <si>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</si>
  <si>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</si>
  <si>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</si>
  <si>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</si>
  <si>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</si>
  <si>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</si>
  <si>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</si>
  <si>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</si>
  <si>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</si>
  <si>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</si>
  <si>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</si>
  <si>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</si>
  <si>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</si>
  <si>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</si>
  <si>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</si>
  <si>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</si>
  <si>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</si>
  <si>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</si>
  <si>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</si>
  <si>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</si>
  <si>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</si>
  <si>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</si>
  <si>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</si>
  <si>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</si>
  <si>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</si>
  <si>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</si>
  <si>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</si>
  <si>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</si>
  <si>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</si>
  <si>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</si>
  <si>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</si>
  <si>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</si>
  <si>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</si>
  <si>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</si>
  <si>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</si>
  <si>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</si>
  <si>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</si>
  <si>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</si>
  <si>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</si>
  <si>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</si>
  <si>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</si>
  <si>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</si>
  <si>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</si>
  <si>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</si>
  <si>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</si>
  <si>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</si>
  <si>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</si>
  <si>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</si>
  <si>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</si>
  <si>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</si>
  <si>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</si>
  <si>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</si>
  <si>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</si>
  <si>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</si>
  <si>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</si>
  <si>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</si>
  <si>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</si>
  <si>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</si>
  <si>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</si>
  <si>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</si>
  <si>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</si>
  <si>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</si>
  <si>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</si>
  <si>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</si>
  <si>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</si>
  <si>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</si>
  <si>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</si>
  <si>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</si>
  <si>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</si>
  <si>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</si>
  <si>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</si>
  <si>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</si>
  <si>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</si>
  <si>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</si>
  <si>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</si>
  <si>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</si>
  <si>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</si>
  <si>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</si>
  <si>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</si>
  <si>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</si>
  <si>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</si>
  <si>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</si>
  <si>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</si>
  <si>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</si>
  <si>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</si>
  <si>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</si>
  <si>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</si>
  <si>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</si>
  <si>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</si>
  <si>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</si>
  <si>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</si>
  <si>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</si>
  <si>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</si>
  <si>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</si>
  <si>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</si>
  <si>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</si>
  <si>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</si>
  <si>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</si>
  <si>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</si>
  <si>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</si>
  <si>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</si>
  <si>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</si>
  <si>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</si>
  <si>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</si>
  <si>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</si>
  <si>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</si>
  <si>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</si>
  <si>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</si>
  <si>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</si>
  <si>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</si>
  <si>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</si>
  <si>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</si>
  <si>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</si>
  <si>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</si>
  <si>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</si>
  <si>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</si>
  <si>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</si>
  <si>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</si>
  <si>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</si>
  <si>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</si>
  <si>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</si>
  <si>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</si>
  <si>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</si>
  <si>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</si>
  <si>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</si>
  <si>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</si>
  <si>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</si>
  <si>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</si>
  <si>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</si>
  <si>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</si>
  <si>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</si>
  <si>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</si>
  <si>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</si>
  <si>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</si>
  <si>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</si>
  <si>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</si>
  <si>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</si>
  <si>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</si>
  <si>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</si>
  <si>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</si>
  <si>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</si>
  <si>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</si>
  <si>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</si>
  <si>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</si>
  <si>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</si>
  <si>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</si>
  <si>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</si>
  <si>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</si>
  <si>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</si>
  <si>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</si>
  <si>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</si>
  <si>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</si>
  <si>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</si>
  <si>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</si>
  <si>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</si>
  <si>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</si>
  <si>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</si>
  <si>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</si>
  <si>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</si>
  <si>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</si>
  <si>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</si>
  <si>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</si>
  <si>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</si>
  <si>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</si>
  <si>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</si>
  <si>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</si>
  <si>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</si>
  <si>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</si>
  <si>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</si>
  <si>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</si>
  <si>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</si>
  <si>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</si>
  <si>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</si>
  <si>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</si>
  <si>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</si>
  <si>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</si>
  <si>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</si>
  <si>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</si>
  <si>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</si>
  <si>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</si>
  <si>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</si>
  <si>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</si>
  <si>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</si>
  <si>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</si>
  <si>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</si>
  <si>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</si>
  <si>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</si>
  <si>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</si>
  <si>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</si>
  <si>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</si>
  <si>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</si>
  <si>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</si>
  <si>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</si>
  <si>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</si>
  <si>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</si>
  <si>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</si>
  <si>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</si>
  <si>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</si>
  <si>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</si>
  <si>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</si>
  <si>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</si>
  <si>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</si>
  <si>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</si>
  <si>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</si>
  <si>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</si>
  <si>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</si>
  <si>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</si>
  <si>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</si>
  <si>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</si>
  <si>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</si>
  <si>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</si>
  <si>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</si>
  <si>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</si>
  <si>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</si>
  <si>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</si>
  <si>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</si>
  <si>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</si>
  <si>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</si>
  <si>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</si>
  <si>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</si>
  <si>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</si>
  <si>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</si>
  <si>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</si>
  <si>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</si>
  <si>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</si>
  <si>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</si>
  <si>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</si>
  <si>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</si>
  <si>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</si>
  <si>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</si>
  <si>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</si>
  <si>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</si>
  <si>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</si>
  <si>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</si>
  <si>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</si>
  <si>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</si>
  <si>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</si>
  <si>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</si>
  <si>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</si>
  <si>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</si>
  <si>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</si>
  <si>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</si>
  <si>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</si>
  <si>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</si>
  <si>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</si>
  <si>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</si>
  <si>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</si>
  <si>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</si>
  <si>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</si>
  <si>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</si>
  <si>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</si>
  <si>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</si>
  <si>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</si>
  <si>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</si>
  <si>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</si>
  <si>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</si>
  <si>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</si>
  <si>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</si>
  <si>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</si>
  <si>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</si>
  <si>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</si>
  <si>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</si>
  <si>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</si>
  <si>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</si>
  <si>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</si>
  <si>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</si>
  <si>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</si>
  <si>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</si>
  <si>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</si>
  <si>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</si>
  <si>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</si>
  <si>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</si>
  <si>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</si>
  <si>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</si>
  <si>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</si>
  <si>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</si>
  <si>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</si>
  <si>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</si>
  <si>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</si>
  <si>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</si>
  <si>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</si>
  <si>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</si>
  <si>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</si>
  <si>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</si>
  <si>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</si>
  <si>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</si>
  <si>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</si>
  <si>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</si>
  <si>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</si>
  <si>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</si>
  <si>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</si>
  <si>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</si>
  <si>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</si>
  <si>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</si>
  <si>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</si>
  <si>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</si>
  <si>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</si>
  <si>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</si>
  <si>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</si>
  <si>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</si>
  <si>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</si>
  <si>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</si>
  <si>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</si>
  <si>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</si>
  <si>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</si>
  <si>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</si>
  <si>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</si>
  <si>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</si>
  <si>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</si>
  <si>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</si>
  <si>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</si>
  <si>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</si>
  <si>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</si>
  <si>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</si>
  <si>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</si>
  <si>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</si>
  <si>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</si>
  <si>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</si>
  <si>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</si>
  <si>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</si>
  <si>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</si>
  <si>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</si>
  <si>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</si>
  <si>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</si>
  <si>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</si>
  <si>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</si>
  <si>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</si>
  <si>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</si>
  <si>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</si>
  <si>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</si>
  <si>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</si>
  <si>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</si>
  <si>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</si>
  <si>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</si>
  <si>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</si>
  <si>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</si>
  <si>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</si>
  <si>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</si>
  <si>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</si>
  <si>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</si>
  <si>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</si>
  <si>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</si>
  <si>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</si>
  <si>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</si>
  <si>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</si>
  <si>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</si>
  <si>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</si>
  <si>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</si>
  <si>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</si>
  <si>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</si>
  <si>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</si>
  <si>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</si>
  <si>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</si>
  <si>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</si>
  <si>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</si>
  <si>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</si>
  <si>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</si>
  <si>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</si>
  <si>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</si>
  <si>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</si>
  <si>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</si>
  <si>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</si>
  <si>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</si>
  <si>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</si>
  <si>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</si>
  <si>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</si>
  <si>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</si>
  <si>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</si>
  <si>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</si>
  <si>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</si>
  <si>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</si>
  <si>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</si>
  <si>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</si>
  <si>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</si>
  <si>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</si>
  <si>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</si>
  <si>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</si>
  <si>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</si>
  <si>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</si>
  <si>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</si>
  <si>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</si>
  <si>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</si>
  <si>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</si>
  <si>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</si>
  <si>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</si>
  <si>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</si>
  <si>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</si>
  <si>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</si>
  <si>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</si>
  <si>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</si>
  <si>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</si>
  <si>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</si>
  <si>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</si>
  <si>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</si>
  <si>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</si>
  <si>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</si>
  <si>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</si>
  <si>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</si>
  <si>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</si>
  <si>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</si>
  <si>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</si>
  <si>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</si>
  <si>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</si>
  <si>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</si>
  <si>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</si>
  <si>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</si>
  <si>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</si>
  <si>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</si>
  <si>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</si>
  <si>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</si>
  <si>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</si>
  <si>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</si>
  <si>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</si>
  <si>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</si>
  <si>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</si>
  <si>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</si>
  <si>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</si>
  <si>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</si>
  <si>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</si>
  <si>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</si>
  <si>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</si>
  <si>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</si>
  <si>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</si>
  <si>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</si>
  <si>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</si>
  <si>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</si>
  <si>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</si>
  <si>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</si>
  <si>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</si>
  <si>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</si>
  <si>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</si>
  <si>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</si>
  <si>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</si>
  <si>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</si>
  <si>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</si>
  <si>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</si>
  <si>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</si>
  <si>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</si>
  <si>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</si>
  <si>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</si>
  <si>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</si>
  <si>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</si>
  <si>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</si>
  <si>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</si>
  <si>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</si>
  <si>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</si>
  <si>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</si>
  <si>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</si>
  <si>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</si>
  <si>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</si>
  <si>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</si>
  <si>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</si>
  <si>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</si>
  <si>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</si>
  <si>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</si>
  <si>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</si>
  <si>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</si>
  <si>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</si>
  <si>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</si>
  <si>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</si>
  <si>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</si>
  <si>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</si>
  <si>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</si>
  <si>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</si>
  <si>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</si>
  <si>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</si>
  <si>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</si>
  <si>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</si>
  <si>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</si>
  <si>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</si>
  <si>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</si>
  <si>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</si>
  <si>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</si>
  <si>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</si>
  <si>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</si>
  <si>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</si>
  <si>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</si>
  <si>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</si>
  <si>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</si>
  <si>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</si>
  <si>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</si>
  <si>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</si>
  <si>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</si>
  <si>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</si>
  <si>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</si>
  <si>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</si>
  <si>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</si>
  <si>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</si>
  <si>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</si>
  <si>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</si>
  <si>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</si>
  <si>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</si>
  <si>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</si>
  <si>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</si>
  <si>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</si>
  <si>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</si>
  <si>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</si>
  <si>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</si>
  <si>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</si>
  <si>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</si>
  <si>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</si>
  <si>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</si>
  <si>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</si>
  <si>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</si>
  <si>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</si>
  <si>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</si>
  <si>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</si>
  <si>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</si>
  <si>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</si>
  <si>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</si>
  <si>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</si>
  <si>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</si>
  <si>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</si>
  <si>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</si>
  <si>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</si>
  <si>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</si>
  <si>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</si>
  <si>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</si>
  <si>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</si>
  <si>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</si>
  <si>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</si>
  <si>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</si>
  <si>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</si>
  <si>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</si>
  <si>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</si>
  <si>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</si>
  <si>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</si>
  <si>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</si>
  <si>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</si>
  <si>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</si>
  <si>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</si>
  <si>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</si>
  <si>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</si>
  <si>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</si>
  <si>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</si>
  <si>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</si>
  <si>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</si>
  <si>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</si>
  <si>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</si>
  <si>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</si>
  <si>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</si>
  <si>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</si>
  <si>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</si>
  <si>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</si>
  <si>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</si>
  <si>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</si>
  <si>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</si>
  <si>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</si>
  <si>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</si>
  <si>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</si>
  <si>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</si>
  <si>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</si>
  <si>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</si>
  <si>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</si>
  <si>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</si>
  <si>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</si>
  <si>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</si>
  <si>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</si>
  <si>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</si>
  <si>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</si>
  <si>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</si>
  <si>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</si>
  <si>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</si>
  <si>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</si>
  <si>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</si>
  <si>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</si>
  <si>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</si>
  <si>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</si>
  <si>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</si>
  <si>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</si>
  <si>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</si>
  <si>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</si>
  <si>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</si>
  <si>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</si>
  <si>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</si>
  <si>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</si>
  <si>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</si>
  <si>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</si>
  <si>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</si>
  <si>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</si>
  <si>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</si>
  <si>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</si>
  <si>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</si>
  <si>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</si>
  <si>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</si>
  <si>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</si>
  <si>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</si>
  <si>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</si>
  <si>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</si>
  <si>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</si>
  <si>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</si>
  <si>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</si>
  <si>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</si>
  <si>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</si>
  <si>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</si>
  <si>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</si>
  <si>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</si>
  <si>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</si>
  <si>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</si>
  <si>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</si>
  <si>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</si>
  <si>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</si>
  <si>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</si>
  <si>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</si>
  <si>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</si>
  <si>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</si>
  <si>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</si>
  <si>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</si>
  <si>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</si>
  <si>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</si>
  <si>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</si>
  <si>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</si>
  <si>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</si>
  <si>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</si>
  <si>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</si>
  <si>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</si>
  <si>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</si>
  <si>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</si>
  <si>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</si>
  <si>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</si>
  <si>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</si>
  <si>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</si>
  <si>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</si>
  <si>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</si>
  <si>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</si>
  <si>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</si>
  <si>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</si>
  <si>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</si>
  <si>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</si>
  <si>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</si>
  <si>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</si>
  <si>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</si>
  <si>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</si>
  <si>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</si>
  <si>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</si>
  <si>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</si>
  <si>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</si>
  <si>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</si>
  <si>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</si>
  <si>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</si>
  <si>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</si>
  <si>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</si>
  <si>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</si>
  <si>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</si>
  <si>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</si>
  <si>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</si>
  <si>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</si>
  <si>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</si>
  <si>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</si>
  <si>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</si>
  <si>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</si>
  <si>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</si>
  <si>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</si>
  <si>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</si>
  <si>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</si>
  <si>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</si>
  <si>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</si>
  <si>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</si>
  <si>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</si>
  <si>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</si>
  <si>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</si>
  <si>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</si>
  <si>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</si>
  <si>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</si>
  <si>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</si>
  <si>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</si>
  <si>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</si>
  <si>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</si>
  <si>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</si>
  <si>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</si>
  <si>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</si>
  <si>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</si>
  <si>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</si>
  <si>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</si>
  <si>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</si>
  <si>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</si>
  <si>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</si>
  <si>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</si>
  <si>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</si>
  <si>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</si>
  <si>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</si>
  <si>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</si>
  <si>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</si>
  <si>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</si>
  <si>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</si>
  <si>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</si>
  <si>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</si>
  <si>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</si>
  <si>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</si>
  <si>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</si>
  <si>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</si>
  <si>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</si>
  <si>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</si>
  <si>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</si>
  <si>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</si>
  <si>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</si>
  <si>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</si>
  <si>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</si>
  <si>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</si>
  <si>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</si>
  <si>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</si>
  <si>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</si>
  <si>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</si>
  <si>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</si>
  <si>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</si>
  <si>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</si>
  <si>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</si>
  <si>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</si>
  <si>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</si>
  <si>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</si>
  <si>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</si>
  <si>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</si>
  <si>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</si>
  <si>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</si>
  <si>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</si>
  <si>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</si>
  <si>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</si>
  <si>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</si>
  <si>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</si>
  <si>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</si>
  <si>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</si>
  <si>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</si>
  <si>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</si>
  <si>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</si>
  <si>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</si>
  <si>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</si>
  <si>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</si>
  <si>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</si>
  <si>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</si>
  <si>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</si>
  <si>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</si>
  <si>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</si>
  <si>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</si>
  <si>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</si>
  <si>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</si>
  <si>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</si>
  <si>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</si>
  <si>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</si>
  <si>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</si>
  <si>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</si>
  <si>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</si>
  <si>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</si>
  <si>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</si>
  <si>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</si>
  <si>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</si>
  <si>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</si>
  <si>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</si>
  <si>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</si>
  <si>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</si>
  <si>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</si>
  <si>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</si>
  <si>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</si>
  <si>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</si>
  <si>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</si>
  <si>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</si>
  <si>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</si>
  <si>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</si>
  <si>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</si>
  <si>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</si>
  <si>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</si>
  <si>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</si>
  <si>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</si>
  <si>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</si>
  <si>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</si>
  <si>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</si>
  <si>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</si>
  <si>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</si>
  <si>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</si>
  <si>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</si>
  <si>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</si>
  <si>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</si>
  <si>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</si>
  <si>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</si>
  <si>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</si>
  <si>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</si>
  <si>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</si>
  <si>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</si>
  <si>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</si>
  <si>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</si>
  <si>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</si>
  <si>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</si>
  <si>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</si>
  <si>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</si>
  <si>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</si>
  <si>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</si>
  <si>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</si>
  <si>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</si>
  <si>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</si>
  <si>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</si>
  <si>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</si>
  <si>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</si>
  <si>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</si>
  <si>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</si>
  <si>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</si>
  <si>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</si>
  <si>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</si>
  <si>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</si>
  <si>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</si>
  <si>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</si>
  <si>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</si>
  <si>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</si>
  <si>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</si>
  <si>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</si>
  <si>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</si>
  <si>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</si>
  <si>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</si>
  <si>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</si>
  <si>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</si>
  <si>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</si>
  <si>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</si>
  <si>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</si>
  <si>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</si>
  <si>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</si>
  <si>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</si>
  <si>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</si>
  <si>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</si>
  <si>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</si>
  <si>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</si>
  <si>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</si>
  <si>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</si>
  <si>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</si>
  <si>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</si>
  <si>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</si>
  <si>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</si>
  <si>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</si>
  <si>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</si>
  <si>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</si>
  <si>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</si>
  <si>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</si>
  <si>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</si>
  <si>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</si>
  <si>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</si>
  <si>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</si>
  <si>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</si>
  <si>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</si>
  <si>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</si>
  <si>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</si>
  <si>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</si>
  <si>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</si>
  <si>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</si>
  <si>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</si>
  <si>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</si>
  <si>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</si>
  <si>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</si>
  <si>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</si>
  <si>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</si>
  <si>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</si>
  <si>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</si>
  <si>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</si>
  <si>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</si>
  <si>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</si>
  <si>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</si>
  <si>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</si>
  <si>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</si>
  <si>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</si>
  <si>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</si>
  <si>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</si>
  <si>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</si>
  <si>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</si>
  <si>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</si>
  <si>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</si>
  <si>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</si>
  <si>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</si>
  <si>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</si>
  <si>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</si>
  <si>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</si>
  <si>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</si>
  <si>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</si>
  <si>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</si>
  <si>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</si>
  <si>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</si>
  <si>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</si>
  <si>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</si>
  <si>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</si>
  <si>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</si>
  <si>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</si>
  <si>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</si>
  <si>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</si>
  <si>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</si>
  <si>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</si>
  <si>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</si>
  <si>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</si>
  <si>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</si>
  <si>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</si>
  <si>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</si>
  <si>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</si>
  <si>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</si>
  <si>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</si>
  <si>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</si>
  <si>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</si>
  <si>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</si>
  <si>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</si>
  <si>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</si>
  <si>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</si>
  <si>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</si>
  <si>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</si>
  <si>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</si>
  <si>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</si>
  <si>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</si>
  <si>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</si>
  <si>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</si>
  <si>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</si>
  <si>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</si>
  <si>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</si>
  <si>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</si>
  <si>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</si>
  <si>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</si>
  <si>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</si>
  <si>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</si>
  <si>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</si>
  <si>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</si>
  <si>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</si>
  <si>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</si>
  <si>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</si>
  <si>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</si>
  <si>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</si>
  <si>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</si>
  <si>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</si>
  <si>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</si>
  <si>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</si>
  <si>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</si>
  <si>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</si>
  <si>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</si>
  <si>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</si>
  <si>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</si>
  <si>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</si>
  <si>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</si>
  <si>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</si>
  <si>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</si>
  <si>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</si>
  <si>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</si>
  <si>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</si>
  <si>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</si>
  <si>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</si>
  <si>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</si>
  <si>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</si>
  <si>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</si>
  <si>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</si>
  <si>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</si>
  <si>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</si>
  <si>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</si>
  <si>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</si>
  <si>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</si>
  <si>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</si>
  <si>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</si>
  <si>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</si>
  <si>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</si>
  <si>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</si>
  <si>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</si>
  <si>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</si>
  <si>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</si>
  <si>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</si>
  <si>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</si>
  <si>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</si>
  <si>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</si>
  <si>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</si>
  <si>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</si>
  <si>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</si>
  <si>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</si>
  <si>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</si>
  <si>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</si>
  <si>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</si>
  <si>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</si>
  <si>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</si>
  <si>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</si>
  <si>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</si>
  <si>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</si>
  <si>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</si>
  <si>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</si>
  <si>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</si>
  <si>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</si>
  <si>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</si>
  <si>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</si>
  <si>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</si>
  <si>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</si>
  <si>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</si>
  <si>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</si>
  <si>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</si>
  <si>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</si>
  <si>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</si>
  <si>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</si>
  <si>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</si>
  <si>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</si>
  <si>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</si>
  <si>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</si>
  <si>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</si>
  <si>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</si>
  <si>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</si>
  <si>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</si>
  <si>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</si>
  <si>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</si>
  <si>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</si>
  <si>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</si>
  <si>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</si>
  <si>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</si>
  <si>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</si>
  <si>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</si>
  <si>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</si>
  <si>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</si>
  <si>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</si>
  <si>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</si>
  <si>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</si>
  <si>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</si>
  <si>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</si>
  <si>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</si>
  <si>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</si>
  <si>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</si>
  <si>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</si>
  <si>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</si>
  <si>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</si>
  <si>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</si>
  <si>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</si>
  <si>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</si>
  <si>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</si>
  <si>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</si>
  <si>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</si>
  <si>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</si>
  <si>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</si>
  <si>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</si>
  <si>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</si>
  <si>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</si>
  <si>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</si>
  <si>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</si>
  <si>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</si>
  <si>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</si>
  <si>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</si>
  <si>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</si>
  <si>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</si>
  <si>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</si>
  <si>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</si>
  <si>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</si>
  <si>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</si>
  <si>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</si>
  <si>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</si>
  <si>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</si>
  <si>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</si>
  <si>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</si>
  <si>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</si>
  <si>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</si>
  <si>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</si>
  <si>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</si>
  <si>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</si>
  <si>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</si>
  <si>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</si>
  <si>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</si>
  <si>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</si>
  <si>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</si>
  <si>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</si>
  <si>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</si>
  <si>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</si>
  <si>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</si>
  <si>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</si>
  <si>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</si>
  <si>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</si>
  <si>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</si>
  <si>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</si>
  <si>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</si>
  <si>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</si>
  <si>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</si>
  <si>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</si>
  <si>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</si>
  <si>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</si>
  <si>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</si>
  <si>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</si>
  <si>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</si>
  <si>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</si>
  <si>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</si>
  <si>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</si>
  <si>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</si>
  <si>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</si>
  <si>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</si>
  <si>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</si>
  <si>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</si>
  <si>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</si>
  <si>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</si>
  <si>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</si>
  <si>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</si>
  <si>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</si>
  <si>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</si>
  <si>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</si>
  <si>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</si>
  <si>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</si>
  <si>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</si>
  <si>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</si>
  <si>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</si>
  <si>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</si>
  <si>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</si>
  <si>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</si>
  <si>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</si>
  <si>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</si>
  <si>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</si>
  <si>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</si>
  <si>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</si>
  <si>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</si>
  <si>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</si>
  <si>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</si>
  <si>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</si>
  <si>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</si>
  <si>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</si>
  <si>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</si>
  <si>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</si>
  <si>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</si>
  <si>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</si>
  <si>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</si>
  <si>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</si>
  <si>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</si>
  <si>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</si>
  <si>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</si>
  <si>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</si>
  <si>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</si>
  <si>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</si>
  <si>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</si>
  <si>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</si>
  <si>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</si>
  <si>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</si>
  <si>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</si>
  <si>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</si>
  <si>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</si>
  <si>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</si>
  <si>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</si>
  <si>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</si>
  <si>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</si>
  <si>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</si>
  <si>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</si>
  <si>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</si>
  <si>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</si>
  <si>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</si>
  <si>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</si>
  <si>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</si>
  <si>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</si>
  <si>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</si>
  <si>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</si>
  <si>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</si>
  <si>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</si>
  <si>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</si>
  <si>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</si>
  <si>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</si>
  <si>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</si>
  <si>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</si>
  <si>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</si>
  <si>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</si>
  <si>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</si>
  <si>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</si>
  <si>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</si>
  <si>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</si>
  <si>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</si>
  <si>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</si>
  <si>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</si>
  <si>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</si>
  <si>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</si>
  <si>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</si>
  <si>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</si>
  <si>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</si>
  <si>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</si>
  <si>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</si>
  <si>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</si>
  <si>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</si>
  <si>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</si>
  <si>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</si>
  <si>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</si>
  <si>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</si>
  <si>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</si>
  <si>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</si>
  <si>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</si>
  <si>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</si>
  <si>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</si>
  <si>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</si>
  <si>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</si>
  <si>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</si>
  <si>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</si>
  <si>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</si>
  <si>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</si>
  <si>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</si>
  <si>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</si>
  <si>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</si>
  <si>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</si>
  <si>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</si>
  <si>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</si>
  <si>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</si>
  <si>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</si>
  <si>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</si>
  <si>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</si>
  <si>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</si>
  <si>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</si>
  <si>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</si>
  <si>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</si>
  <si>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</si>
  <si>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</si>
  <si>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</si>
  <si>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</si>
  <si>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</si>
  <si>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</si>
  <si>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</si>
  <si>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</si>
  <si>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</si>
  <si>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</si>
  <si>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</si>
  <si>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</si>
  <si>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</si>
  <si>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</si>
  <si>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</si>
  <si>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</si>
  <si>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</si>
  <si>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</si>
  <si>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</si>
  <si>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</si>
  <si>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</si>
  <si>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</si>
  <si>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</si>
  <si>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</si>
  <si>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</si>
  <si>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</si>
  <si>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</si>
  <si>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</si>
  <si>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</si>
  <si>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</si>
  <si>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</si>
  <si>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</si>
  <si>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</si>
  <si>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</si>
  <si>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</si>
  <si>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</si>
  <si>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</si>
  <si>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</si>
  <si>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</si>
  <si>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</si>
  <si>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</si>
  <si>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</si>
  <si>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</si>
  <si>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</si>
  <si>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</si>
  <si>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</si>
  <si>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</si>
  <si>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</si>
  <si>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</si>
  <si>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</si>
  <si>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</si>
  <si>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</si>
  <si>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</si>
  <si>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</si>
  <si>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</si>
  <si>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</si>
  <si>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</si>
  <si>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</si>
  <si>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</si>
  <si>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</si>
  <si>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</si>
  <si>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</si>
  <si>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</si>
  <si>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</si>
  <si>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</si>
  <si>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</si>
  <si>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</si>
  <si>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</si>
  <si>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</si>
  <si>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</si>
  <si>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</si>
  <si>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</si>
  <si>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</si>
  <si>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</si>
  <si>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</si>
  <si>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</si>
  <si>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</si>
  <si>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</si>
  <si>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</si>
  <si>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</si>
  <si>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</si>
  <si>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</si>
  <si>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</si>
  <si>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</si>
  <si>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</si>
  <si>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</si>
  <si>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</si>
  <si>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</si>
  <si>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</si>
  <si>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</si>
  <si>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</si>
  <si>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</si>
  <si>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</si>
  <si>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</si>
  <si>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</si>
  <si>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</si>
  <si>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</si>
  <si>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</si>
  <si>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</si>
  <si>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</si>
  <si>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</si>
  <si>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</si>
  <si>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</si>
  <si>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</si>
  <si>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</si>
  <si>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</si>
  <si>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</si>
  <si>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</si>
  <si>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</si>
  <si>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</si>
  <si>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</si>
  <si>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</si>
  <si>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</si>
  <si>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</si>
  <si>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</si>
  <si>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</si>
  <si>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</si>
  <si>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</si>
  <si>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</si>
  <si>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</si>
  <si>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</si>
  <si>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</si>
  <si>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</si>
  <si>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</si>
  <si>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</si>
  <si>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</si>
  <si>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</si>
  <si>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</si>
  <si>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</si>
  <si>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</si>
  <si>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</si>
  <si>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</si>
  <si>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</si>
  <si>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</si>
  <si>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</si>
  <si>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</si>
  <si>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</si>
  <si>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</si>
  <si>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</si>
  <si>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</si>
  <si>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</si>
  <si>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</si>
  <si>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</si>
  <si>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</si>
  <si>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</si>
  <si>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</si>
  <si>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</si>
  <si>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</si>
  <si>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</si>
  <si>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</si>
  <si>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</si>
  <si>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</si>
  <si>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</si>
  <si>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</si>
  <si>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</si>
  <si>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</si>
  <si>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</si>
  <si>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</si>
  <si>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</si>
  <si>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</si>
  <si>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</si>
  <si>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</si>
  <si>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</si>
  <si>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</si>
  <si>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</si>
  <si>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</si>
  <si>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</si>
  <si>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</si>
  <si>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</si>
  <si>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</si>
  <si>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</si>
  <si>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</si>
  <si>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</si>
  <si>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</si>
  <si>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</si>
  <si>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</si>
  <si>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</si>
  <si>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</si>
  <si>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</si>
  <si>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</si>
  <si>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</si>
  <si>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</si>
  <si>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</si>
  <si>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</si>
  <si>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</si>
  <si>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</si>
  <si>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</si>
  <si>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</si>
  <si>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</si>
  <si>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</si>
  <si>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</si>
  <si>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</si>
  <si>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</si>
  <si>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</si>
  <si>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</si>
  <si>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</si>
  <si>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</si>
  <si>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</si>
  <si>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</si>
  <si>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</si>
  <si>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</si>
  <si>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</si>
  <si>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</si>
  <si>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</si>
  <si>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</si>
  <si>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</si>
  <si>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</si>
  <si>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</si>
  <si>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</si>
  <si>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</si>
  <si>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</si>
  <si>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</si>
  <si>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</si>
  <si>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</si>
  <si>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</si>
  <si>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</si>
  <si>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</si>
  <si>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</si>
  <si>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</si>
  <si>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</si>
  <si>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</si>
  <si>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</si>
  <si>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</si>
  <si>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</si>
  <si>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</si>
  <si>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</si>
  <si>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</si>
  <si>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</si>
  <si>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</si>
  <si>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</si>
  <si>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</si>
  <si>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</si>
  <si>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</si>
  <si>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</si>
  <si>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</si>
  <si>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</si>
  <si>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</si>
  <si>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</si>
  <si>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</si>
  <si>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</si>
  <si>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</si>
  <si>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</si>
  <si>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</si>
  <si>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</si>
  <si>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</si>
  <si>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</si>
  <si>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</si>
  <si>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</si>
  <si>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</si>
  <si>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</si>
  <si>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</si>
  <si>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</si>
  <si>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</si>
  <si>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</si>
  <si>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</si>
  <si>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</si>
  <si>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</si>
  <si>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</si>
  <si>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</si>
  <si>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</si>
  <si>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</si>
  <si>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</si>
  <si>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</si>
  <si>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</si>
  <si>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</si>
  <si>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</si>
  <si>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</si>
  <si>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</si>
  <si>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</si>
  <si>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</si>
  <si>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</si>
  <si>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</si>
  <si>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</si>
  <si>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</si>
  <si>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</si>
  <si>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</si>
  <si>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</si>
  <si>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</si>
  <si>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</si>
  <si>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</si>
  <si>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</si>
  <si>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</si>
  <si>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</si>
  <si>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</si>
  <si>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</si>
  <si>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</si>
  <si>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</si>
  <si>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</si>
  <si>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</si>
  <si>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</si>
  <si>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</si>
  <si>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</si>
  <si>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</si>
  <si>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</si>
  <si>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</si>
  <si>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</si>
  <si>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</si>
  <si>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</si>
  <si>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</si>
  <si>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</si>
  <si>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</si>
  <si>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</si>
  <si>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</si>
  <si>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</si>
  <si>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</si>
  <si>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</si>
  <si>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</si>
  <si>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</si>
  <si>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</si>
  <si>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</si>
  <si>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</si>
  <si>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</si>
  <si>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</si>
  <si>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</si>
  <si>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</si>
  <si>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</si>
  <si>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</si>
  <si>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</si>
  <si>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</si>
  <si>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</si>
  <si>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</si>
  <si>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</si>
  <si>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</si>
  <si>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</si>
  <si>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</si>
  <si>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</si>
  <si>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</si>
  <si>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</si>
  <si>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</si>
  <si>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</si>
  <si>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</si>
  <si>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</si>
  <si>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</si>
  <si>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</si>
  <si>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</si>
  <si>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</si>
  <si>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</si>
  <si>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</si>
  <si>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</si>
  <si>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</si>
  <si>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</si>
  <si>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</si>
  <si>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</si>
  <si>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</si>
  <si>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</si>
  <si>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</si>
  <si>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</si>
  <si>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</si>
  <si>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</si>
  <si>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</si>
  <si>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</si>
  <si>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</si>
  <si>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</si>
  <si>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</si>
  <si>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</si>
  <si>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</si>
  <si>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</si>
  <si>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</si>
  <si>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</si>
  <si>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</si>
  <si>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</si>
  <si>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</si>
  <si>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</si>
  <si>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</si>
  <si>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</si>
  <si>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</si>
  <si>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</si>
  <si>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</si>
  <si>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</si>
  <si>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</si>
  <si>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</si>
  <si>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</si>
  <si>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</si>
  <si>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</si>
  <si>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</si>
  <si>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</si>
  <si>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</si>
  <si>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</si>
  <si>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</si>
  <si>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</si>
  <si>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</si>
  <si>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</si>
  <si>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</si>
  <si>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</si>
  <si>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</si>
  <si>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</si>
  <si>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</si>
  <si>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</si>
  <si>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</si>
  <si>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</si>
  <si>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</si>
  <si>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</si>
  <si>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</si>
  <si>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</si>
  <si>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</si>
  <si>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</si>
  <si>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</si>
  <si>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</si>
  <si>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</si>
  <si>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</si>
  <si>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</si>
  <si>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</si>
  <si>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</si>
  <si>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</si>
  <si>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</si>
  <si>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</si>
  <si>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</si>
  <si>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</si>
  <si>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</si>
  <si>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</si>
  <si>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</si>
  <si>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</si>
  <si>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</si>
  <si>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</si>
  <si>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</si>
  <si>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</si>
  <si>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</si>
  <si>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</si>
  <si>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</si>
  <si>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</si>
  <si>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</si>
  <si>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</si>
  <si>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</si>
  <si>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</si>
  <si>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</si>
  <si>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</si>
  <si>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</si>
  <si>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</si>
  <si>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</si>
  <si>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</si>
  <si>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</si>
  <si>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</si>
  <si>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</si>
  <si>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</si>
  <si>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</si>
  <si>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</si>
  <si>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</si>
  <si>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</si>
  <si>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</si>
  <si>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</si>
  <si>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</si>
  <si>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</si>
  <si>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</si>
  <si>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</si>
  <si>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</si>
  <si>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</si>
  <si>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</si>
  <si>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</si>
  <si>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</si>
  <si>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</si>
  <si>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</si>
  <si>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</si>
  <si>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</si>
  <si>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</si>
  <si>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</si>
  <si>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</si>
  <si>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</si>
  <si>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</si>
  <si>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</si>
  <si>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</si>
  <si>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</si>
  <si>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</si>
  <si>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</si>
  <si>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</si>
  <si>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</si>
  <si>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</si>
  <si>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</si>
  <si>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</si>
  <si>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</si>
  <si>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</si>
  <si>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</si>
  <si>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</si>
  <si>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</si>
  <si>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</si>
  <si>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</si>
  <si>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</si>
  <si>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</si>
  <si>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</si>
  <si>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</si>
  <si>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</si>
  <si>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</si>
  <si>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</si>
  <si>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</si>
  <si>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</si>
  <si>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</si>
  <si>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</si>
  <si>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</si>
  <si>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</si>
  <si>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</si>
  <si>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</si>
  <si>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</si>
  <si>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</si>
  <si>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</si>
  <si>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</si>
  <si>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</si>
  <si>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</si>
  <si>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</si>
  <si>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</si>
  <si>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</si>
  <si>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</si>
  <si>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</si>
  <si>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</si>
  <si>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</si>
  <si>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</si>
  <si>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</si>
  <si>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</si>
  <si>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</si>
  <si>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</si>
  <si>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</si>
  <si>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</si>
  <si>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</si>
  <si>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</si>
  <si>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</si>
  <si>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</si>
  <si>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</si>
  <si>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</si>
  <si>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</si>
  <si>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</si>
  <si>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</si>
  <si>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</si>
  <si>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</si>
  <si>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</si>
  <si>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</si>
  <si>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</si>
  <si>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</si>
  <si>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</si>
  <si>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</si>
  <si>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</si>
  <si>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</si>
  <si>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</si>
  <si>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</si>
  <si>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</si>
  <si>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</si>
  <si>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</si>
  <si>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</si>
  <si>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</si>
  <si>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</si>
  <si>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</si>
  <si>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</si>
  <si>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</si>
  <si>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</si>
  <si>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</si>
  <si>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</si>
  <si>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</si>
  <si>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</si>
  <si>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</si>
  <si>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</si>
  <si>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</si>
  <si>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</si>
  <si>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</si>
  <si>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</si>
  <si>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</si>
  <si>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</si>
  <si>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</si>
  <si>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</si>
  <si>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</si>
  <si>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</si>
  <si>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</si>
  <si>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</si>
  <si>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</si>
  <si>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</si>
  <si>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</si>
  <si>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</si>
  <si>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</si>
  <si>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</si>
  <si>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</si>
  <si>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</si>
  <si>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</si>
  <si>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</si>
  <si>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</si>
  <si>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</si>
  <si>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</si>
  <si>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</si>
  <si>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</si>
  <si>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</si>
  <si>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</si>
  <si>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</si>
  <si>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</si>
  <si>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</si>
  <si>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</si>
  <si>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</si>
  <si>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</si>
  <si>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</si>
  <si>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</si>
  <si>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</si>
  <si>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</si>
  <si>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</si>
  <si>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</si>
  <si>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</si>
  <si>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</si>
  <si>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</si>
  <si>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</si>
  <si>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</si>
  <si>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</si>
  <si>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</si>
  <si>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</si>
  <si>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</si>
  <si>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</si>
  <si>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</si>
  <si>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</si>
  <si>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</si>
  <si>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</si>
  <si>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</si>
  <si>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</si>
  <si>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</si>
  <si>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</si>
  <si>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</si>
  <si>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</si>
  <si>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</si>
  <si>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</si>
  <si>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</si>
  <si>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</si>
  <si>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</si>
  <si>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</si>
  <si>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</si>
  <si>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</si>
  <si>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</si>
  <si>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</si>
  <si>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</si>
  <si>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</si>
  <si>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</si>
  <si>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</si>
  <si>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</si>
  <si>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</si>
  <si>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</si>
  <si>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</si>
  <si>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</si>
  <si>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</si>
  <si>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</si>
  <si>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</si>
  <si>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</si>
  <si>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</si>
  <si>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</si>
  <si>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</si>
  <si>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</si>
  <si>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</si>
  <si>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</si>
  <si>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</si>
  <si>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</si>
  <si>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</si>
  <si>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</si>
  <si>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</si>
  <si>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</si>
  <si>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</si>
  <si>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</si>
  <si>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</si>
  <si>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</si>
  <si>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</si>
  <si>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</si>
  <si>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</si>
  <si>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</si>
  <si>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</si>
  <si>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</si>
  <si>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</si>
  <si>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</si>
  <si>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</si>
  <si>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</si>
  <si>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</si>
  <si>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</si>
  <si>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</si>
  <si>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</si>
  <si>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</si>
  <si>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</si>
  <si>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</si>
  <si>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</si>
  <si>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</si>
  <si>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</si>
  <si>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</si>
  <si>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</si>
  <si>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</si>
  <si>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</si>
  <si>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</si>
  <si>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</si>
  <si>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</si>
  <si>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</si>
  <si>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</si>
  <si>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</si>
  <si>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</si>
  <si>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</si>
  <si>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</si>
  <si>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</si>
  <si>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</si>
  <si>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</si>
  <si>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</si>
  <si>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</si>
  <si>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</si>
  <si>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</si>
  <si>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</si>
  <si>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</si>
  <si>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</si>
  <si>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</si>
  <si>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</si>
  <si>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</si>
  <si>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</si>
  <si>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</si>
  <si>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</si>
  <si>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</si>
  <si>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</si>
  <si>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</si>
  <si>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</si>
  <si>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</si>
  <si>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</si>
  <si>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</si>
  <si>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</si>
  <si>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</si>
  <si>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</si>
  <si>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</si>
  <si>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</si>
  <si>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</si>
  <si>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</si>
  <si>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</si>
  <si>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</si>
  <si>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</si>
  <si>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</si>
  <si>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</si>
  <si>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</si>
  <si>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</si>
  <si>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</si>
  <si>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</si>
  <si>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</si>
  <si>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</si>
  <si>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</si>
  <si>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</si>
  <si>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</si>
  <si>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</si>
  <si>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</si>
  <si>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</si>
  <si>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</si>
  <si>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</si>
  <si>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</si>
  <si>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</si>
  <si>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</si>
  <si>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</si>
  <si>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</si>
  <si>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</si>
  <si>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</si>
  <si>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</si>
  <si>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</si>
  <si>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</si>
  <si>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</si>
  <si>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</si>
  <si>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</si>
  <si>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</si>
  <si>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</si>
  <si>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</si>
  <si>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</si>
  <si>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</si>
  <si>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</si>
  <si>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</si>
  <si>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</si>
  <si>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</si>
  <si>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</si>
  <si>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</si>
  <si>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</si>
  <si>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</si>
  <si>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</si>
  <si>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</si>
  <si>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</si>
  <si>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</si>
  <si>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</si>
  <si>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</si>
  <si>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</si>
  <si>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</si>
  <si>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</si>
  <si>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</si>
  <si>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</si>
  <si>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</si>
  <si>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</si>
  <si>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</si>
  <si>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</si>
  <si>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</si>
  <si>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</si>
  <si>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</si>
  <si>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</si>
  <si>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</si>
  <si>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</si>
  <si>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</si>
  <si>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</si>
  <si>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</si>
  <si>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</si>
  <si>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</si>
  <si>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</si>
  <si>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</si>
  <si>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</si>
  <si>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</si>
  <si>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</si>
  <si>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</si>
  <si>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</si>
  <si>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</si>
  <si>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</si>
  <si>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</si>
  <si>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</si>
  <si>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</si>
  <si>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</si>
  <si>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</si>
  <si>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</si>
  <si>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</si>
  <si>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</si>
  <si>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</si>
  <si>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</si>
  <si>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</si>
  <si>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</si>
  <si>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</si>
  <si>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</si>
  <si>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</si>
  <si>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</si>
  <si>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</si>
  <si>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</si>
  <si>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</si>
  <si>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</si>
  <si>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</si>
  <si>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</si>
  <si>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</si>
  <si>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</si>
  <si>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</si>
  <si>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</si>
  <si>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</si>
  <si>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</si>
  <si>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</si>
  <si>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</si>
  <si>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</si>
  <si>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</si>
  <si>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</si>
  <si>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</si>
  <si>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</si>
  <si>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</si>
  <si>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</si>
  <si>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</si>
  <si>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</si>
  <si>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</si>
  <si>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</si>
  <si>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</si>
  <si>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</si>
  <si>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</si>
  <si>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</si>
  <si>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</si>
  <si>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</si>
  <si>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</si>
  <si>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</si>
  <si>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</si>
  <si>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</si>
  <si>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</si>
  <si>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</si>
  <si>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</si>
  <si>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</si>
  <si>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</si>
  <si>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</si>
  <si>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</si>
  <si>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</si>
  <si>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</si>
  <si>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</si>
  <si>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</si>
  <si>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</si>
  <si>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</si>
  <si>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</si>
  <si>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</si>
  <si>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</si>
  <si>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</si>
  <si>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</si>
  <si>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</si>
  <si>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</si>
  <si>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</si>
  <si>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</si>
  <si>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</si>
  <si>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</si>
  <si>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</si>
  <si>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</si>
  <si>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</si>
  <si>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</si>
  <si>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</si>
  <si>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</si>
  <si>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</si>
  <si>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</si>
  <si>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</si>
  <si>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</si>
  <si>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</si>
  <si>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</si>
  <si>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</si>
  <si>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</si>
  <si>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</si>
  <si>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</si>
  <si>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</si>
  <si>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</si>
  <si>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</si>
  <si>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</si>
  <si>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</si>
  <si>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</si>
  <si>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</si>
  <si>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</si>
  <si>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</si>
  <si>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</si>
  <si>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</si>
  <si>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</si>
  <si>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</si>
  <si>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</si>
  <si>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</si>
  <si>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</si>
  <si>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</si>
  <si>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</si>
  <si>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</si>
  <si>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</si>
  <si>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</si>
  <si>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</si>
  <si>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</si>
  <si>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</si>
  <si>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</si>
  <si>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</si>
  <si>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</si>
  <si>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</si>
  <si>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</si>
  <si>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</si>
  <si>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</si>
  <si>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</si>
  <si>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</si>
  <si>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</si>
  <si>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</si>
  <si>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</si>
  <si>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</si>
  <si>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</si>
  <si>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</si>
  <si>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</si>
  <si>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</si>
  <si>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</si>
  <si>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</si>
  <si>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</si>
  <si>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</si>
  <si>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</si>
  <si>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</si>
  <si>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</si>
  <si>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</si>
  <si>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</si>
  <si>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</si>
  <si>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</si>
  <si>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</si>
  <si>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</si>
  <si>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</si>
  <si>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</si>
  <si>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</si>
  <si>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</si>
  <si>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</si>
  <si>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</si>
  <si>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</si>
  <si>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</si>
  <si>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</si>
  <si>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</si>
  <si>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</si>
  <si>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</si>
  <si>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</si>
  <si>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</si>
  <si>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</si>
  <si>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</si>
  <si>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</si>
  <si>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</si>
  <si>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</si>
  <si>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</si>
  <si>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</si>
  <si>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</si>
  <si>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</si>
  <si>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</si>
  <si>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</si>
  <si>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</si>
  <si>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</si>
  <si>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</si>
  <si>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</si>
  <si>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</si>
  <si>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</si>
  <si>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</si>
  <si>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</si>
  <si>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</si>
  <si>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</si>
  <si>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</si>
  <si>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</si>
  <si>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</si>
  <si>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</si>
  <si>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</si>
  <si>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</si>
  <si>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</si>
  <si>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</si>
  <si>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</si>
  <si>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</si>
  <si>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</si>
  <si>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</si>
  <si>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</si>
  <si>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</si>
  <si>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</si>
  <si>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</si>
  <si>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</si>
  <si>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</si>
  <si>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</si>
  <si>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</si>
  <si>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</si>
  <si>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</si>
  <si>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</si>
  <si>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</si>
  <si>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</si>
  <si>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</si>
  <si>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</si>
  <si>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</si>
  <si>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</si>
  <si>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</si>
  <si>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</si>
  <si>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</si>
  <si>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</si>
  <si>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</si>
  <si>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</si>
  <si>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</si>
  <si>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</si>
  <si>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</si>
  <si>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</si>
  <si>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</si>
  <si>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</si>
  <si>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</si>
  <si>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</si>
  <si>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</si>
  <si>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</si>
  <si>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</si>
  <si>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</si>
  <si>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</si>
  <si>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</si>
  <si>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</si>
  <si>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</si>
  <si>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</si>
  <si>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</si>
  <si>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</si>
  <si>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</si>
  <si>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</si>
  <si>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</si>
  <si>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</si>
  <si>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</si>
  <si>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</si>
  <si>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</si>
  <si>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</si>
  <si>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</si>
  <si>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</si>
  <si>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</si>
  <si>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</si>
  <si>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</si>
  <si>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</si>
  <si>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</si>
  <si>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</si>
  <si>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</si>
  <si>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</si>
  <si>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</si>
  <si>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</si>
  <si>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</si>
  <si>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</si>
  <si>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</si>
  <si>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</si>
  <si>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</si>
  <si>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</si>
  <si>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</si>
  <si>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</si>
  <si>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</si>
  <si>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</si>
  <si>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</si>
  <si>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</si>
  <si>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</si>
  <si>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</si>
  <si>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</si>
  <si>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</si>
  <si>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</si>
  <si>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</si>
  <si>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</si>
  <si>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</si>
  <si>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</si>
  <si>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</si>
  <si>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</si>
  <si>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</si>
  <si>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</si>
  <si>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</si>
  <si>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</si>
  <si>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</si>
  <si>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</si>
  <si>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</si>
  <si>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</si>
  <si>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</si>
  <si>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</si>
  <si>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</si>
  <si>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</si>
  <si>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</si>
  <si>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</si>
  <si>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</si>
  <si>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</si>
  <si>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</si>
  <si>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</si>
  <si>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</si>
  <si>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</si>
  <si>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</si>
  <si>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</si>
  <si>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</si>
  <si>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</si>
  <si>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</si>
  <si>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</si>
  <si>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</si>
  <si>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</si>
  <si>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</si>
  <si>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</si>
  <si>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</si>
  <si>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</si>
  <si>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</si>
  <si>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</si>
  <si>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</si>
  <si>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</si>
  <si>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</si>
  <si>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</si>
  <si>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</si>
  <si>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</si>
  <si>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</si>
  <si>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</si>
  <si>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</si>
  <si>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</si>
  <si>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</si>
  <si>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</si>
  <si>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</si>
  <si>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</si>
  <si>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</si>
  <si>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</si>
  <si>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</si>
  <si>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</si>
  <si>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</si>
  <si>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</si>
  <si>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</si>
  <si>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</si>
  <si>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</si>
  <si>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</si>
  <si>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</si>
  <si>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</si>
  <si>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</si>
  <si>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</si>
  <si>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</si>
  <si>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</si>
  <si>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</si>
  <si>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</si>
  <si>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</si>
  <si>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</si>
  <si>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</si>
  <si>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</si>
  <si>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</si>
  <si>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</si>
  <si>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</si>
  <si>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</si>
  <si>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</si>
  <si>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</si>
  <si>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</si>
  <si>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</si>
  <si>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</si>
  <si>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</si>
  <si>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</si>
  <si>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</si>
  <si>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</si>
  <si>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</si>
  <si>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</si>
  <si>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</si>
  <si>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</si>
  <si>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</si>
  <si>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</si>
  <si>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</si>
  <si>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</si>
  <si>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</si>
  <si>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</si>
  <si>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</si>
  <si>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</si>
  <si>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</si>
  <si>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</si>
  <si>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</si>
  <si>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</si>
  <si>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</si>
  <si>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</si>
  <si>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</si>
  <si>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</si>
  <si>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</si>
  <si>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</si>
  <si>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</si>
  <si>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</si>
  <si>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</si>
  <si>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</si>
  <si>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</si>
  <si>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</si>
  <si>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</si>
  <si>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</si>
  <si>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</si>
  <si>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</si>
  <si>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</si>
  <si>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</si>
  <si>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</si>
  <si>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</si>
  <si>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</si>
  <si>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</si>
  <si>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</si>
  <si>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</si>
  <si>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</si>
  <si>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</si>
  <si>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</si>
  <si>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</si>
  <si>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</si>
  <si>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</si>
  <si>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</si>
  <si>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</si>
  <si>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</si>
  <si>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</si>
  <si>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</si>
  <si>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</si>
  <si>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</si>
  <si>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</si>
  <si>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</si>
  <si>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</si>
  <si>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</si>
  <si>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</si>
  <si>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</si>
  <si>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</si>
  <si>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</si>
  <si>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</si>
  <si>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</si>
  <si>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</si>
  <si>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</si>
  <si>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</si>
  <si>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</si>
  <si>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</si>
  <si>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</si>
  <si>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</si>
  <si>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</si>
  <si>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</si>
  <si>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</si>
  <si>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</si>
  <si>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</si>
  <si>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</si>
  <si>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</si>
  <si>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</si>
  <si>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</si>
  <si>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</si>
  <si>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</si>
  <si>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</si>
  <si>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</si>
  <si>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</si>
  <si>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</si>
  <si>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</si>
  <si>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</si>
  <si>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</si>
  <si>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</si>
  <si>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</si>
  <si>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</si>
  <si>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</si>
  <si>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</si>
  <si>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</si>
  <si>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</si>
  <si>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</si>
  <si>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</si>
  <si>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</si>
  <si>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</si>
  <si>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</si>
  <si>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</si>
  <si>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</si>
  <si>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</si>
  <si>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</si>
  <si>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</si>
  <si>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</si>
  <si>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</si>
  <si>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</si>
  <si>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</si>
  <si>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</si>
  <si>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</si>
  <si>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</si>
  <si>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</si>
  <si>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</si>
  <si>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</si>
  <si>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</si>
  <si>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</si>
  <si>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</si>
  <si>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</si>
  <si>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</si>
  <si>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</si>
  <si>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</si>
  <si>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</si>
  <si>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</si>
  <si>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</si>
  <si>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</si>
  <si>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</si>
  <si>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</si>
  <si>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</si>
  <si>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</si>
  <si>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</si>
  <si>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</si>
  <si>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</si>
  <si>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</si>
  <si>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</si>
  <si>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</si>
  <si>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</si>
  <si>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</si>
  <si>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</si>
  <si>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</si>
  <si>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</si>
  <si>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</si>
  <si>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</si>
  <si>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</si>
  <si>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</si>
  <si>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</si>
  <si>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</si>
  <si>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</si>
  <si>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</si>
  <si>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</si>
  <si>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</si>
  <si>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</si>
  <si>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</si>
  <si>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</si>
  <si>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</si>
  <si>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</si>
  <si>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</si>
  <si>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</si>
  <si>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</si>
  <si>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</si>
  <si>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</si>
  <si>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</si>
  <si>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</si>
  <si>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</si>
  <si>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</si>
  <si>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</si>
  <si>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</si>
  <si>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</si>
  <si>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</si>
  <si>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</si>
  <si>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</si>
  <si>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</si>
  <si>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</si>
  <si>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</si>
  <si>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</si>
  <si>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</si>
  <si>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</si>
  <si>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</si>
  <si>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</si>
  <si>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</si>
  <si>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</si>
  <si>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</si>
  <si>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</si>
  <si>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</si>
  <si>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</si>
  <si>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</si>
  <si>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</si>
  <si>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</si>
  <si>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</si>
  <si>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</si>
  <si>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</si>
  <si>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</si>
  <si>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</si>
  <si>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</si>
  <si>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</si>
  <si>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</si>
  <si>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</si>
  <si>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</si>
  <si>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</si>
  <si>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</si>
  <si>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</si>
  <si>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</si>
  <si>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</si>
  <si>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</si>
  <si>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</si>
  <si>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</si>
  <si>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</si>
  <si>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</si>
  <si>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</si>
  <si>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</si>
  <si>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</si>
  <si>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</si>
  <si>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</si>
  <si>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</si>
  <si>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</si>
  <si>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</si>
  <si>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</si>
  <si>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</si>
  <si>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</si>
  <si>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</si>
  <si>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</si>
  <si>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</si>
  <si>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</si>
  <si>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</si>
  <si>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</si>
  <si>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</si>
  <si>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</si>
  <si>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</si>
  <si>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</si>
  <si>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</si>
  <si>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</si>
  <si>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</si>
  <si>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</si>
  <si>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</si>
  <si>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</si>
  <si>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</si>
  <si>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</si>
  <si>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</si>
  <si>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</si>
  <si>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</si>
  <si>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</si>
  <si>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</si>
  <si>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</si>
  <si>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</si>
  <si>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</si>
  <si>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</si>
  <si>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</si>
  <si>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</si>
  <si>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</si>
  <si>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</si>
  <si>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</si>
  <si>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</si>
  <si>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</si>
  <si>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</si>
  <si>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</si>
  <si>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</si>
  <si>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</si>
  <si>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</si>
  <si>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</si>
  <si>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</si>
  <si>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</si>
  <si>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</si>
  <si>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</si>
  <si>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</si>
  <si>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</si>
  <si>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</si>
  <si>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</si>
  <si>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</si>
  <si>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</si>
  <si>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</si>
  <si>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</si>
  <si>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</si>
  <si>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</si>
  <si>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</si>
  <si>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</si>
  <si>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</si>
  <si>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</si>
  <si>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</si>
  <si>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</si>
  <si>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</si>
  <si>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</si>
  <si>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</si>
  <si>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</si>
  <si>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</si>
  <si>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</si>
  <si>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</si>
  <si>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</si>
  <si>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</si>
  <si>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</si>
  <si>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</si>
  <si>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</si>
  <si>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</si>
  <si>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</si>
  <si>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</si>
  <si>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</si>
  <si>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</si>
  <si>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</si>
  <si>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</si>
  <si>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</si>
  <si>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</si>
  <si>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</si>
  <si>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</si>
  <si>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</si>
  <si>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</si>
  <si>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</si>
  <si>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</si>
  <si>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</si>
  <si>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</si>
  <si>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</si>
  <si>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</si>
  <si>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</si>
  <si>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</si>
  <si>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</si>
  <si>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</si>
  <si>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</si>
  <si>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</si>
  <si>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</si>
  <si>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</si>
  <si>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</si>
  <si>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</si>
  <si>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</si>
  <si>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</si>
  <si>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</si>
  <si>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</si>
  <si>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</si>
  <si>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</si>
  <si>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</si>
  <si>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</si>
  <si>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</si>
  <si>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</si>
  <si>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</si>
  <si>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</si>
  <si>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</si>
  <si>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</si>
  <si>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</si>
  <si>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</si>
  <si>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</si>
  <si>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</si>
  <si>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</si>
  <si>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</si>
  <si>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</si>
  <si>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</si>
  <si>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</si>
  <si>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</si>
  <si>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</si>
  <si>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</si>
  <si>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</si>
  <si>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</si>
  <si>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</si>
  <si>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</si>
  <si>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</si>
  <si>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</si>
  <si>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</si>
  <si>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</si>
  <si>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</si>
  <si>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</si>
  <si>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</si>
  <si>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</si>
  <si>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</si>
  <si>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</si>
  <si>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</si>
  <si>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</si>
  <si>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</si>
  <si>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</si>
  <si>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</si>
  <si>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</si>
  <si>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</si>
  <si>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</si>
  <si>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</si>
  <si>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</si>
  <si>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</si>
  <si>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</si>
  <si>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</si>
  <si>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</si>
  <si>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</si>
  <si>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</si>
  <si>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</si>
  <si>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</si>
  <si>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</si>
  <si>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</si>
  <si>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</si>
  <si>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</si>
  <si>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</si>
  <si>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</si>
  <si>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</si>
  <si>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</si>
  <si>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</si>
  <si>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</si>
  <si>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</si>
  <si>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</si>
  <si>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</si>
  <si>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</si>
  <si>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</si>
  <si>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</si>
  <si>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</si>
  <si>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</si>
  <si>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</si>
  <si>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</si>
  <si>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</si>
  <si>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</si>
  <si>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</si>
  <si>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</si>
  <si>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</si>
  <si>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</si>
  <si>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</si>
  <si>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</si>
  <si>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</si>
  <si>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</si>
  <si>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</si>
  <si>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</si>
  <si>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</si>
  <si>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</si>
  <si>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</si>
  <si>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</si>
  <si>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</si>
  <si>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</si>
  <si>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</si>
  <si>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</si>
  <si>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</si>
  <si>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</si>
  <si>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</si>
  <si>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</si>
  <si>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</si>
  <si>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</si>
  <si>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</si>
  <si>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</si>
  <si>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</si>
  <si>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</si>
  <si>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</si>
  <si>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</si>
  <si>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</si>
  <si>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</si>
  <si>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</si>
  <si>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</si>
  <si>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</si>
  <si>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</si>
  <si>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</si>
  <si>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</si>
  <si>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</si>
  <si>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</si>
  <si>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</si>
  <si>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</si>
  <si>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</si>
  <si>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</si>
  <si>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</si>
  <si>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</si>
  <si>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</si>
  <si>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</si>
  <si>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</si>
  <si>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</si>
  <si>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</si>
  <si>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</si>
  <si>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</si>
  <si>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</si>
  <si>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</si>
  <si>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</si>
  <si>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</si>
  <si>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</si>
  <si>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</si>
  <si>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</si>
  <si>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</si>
  <si>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</si>
  <si>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</si>
  <si>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</si>
  <si>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</si>
  <si>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</si>
  <si>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</si>
  <si>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</si>
  <si>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</si>
  <si>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</si>
  <si>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</si>
  <si>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</si>
  <si>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</si>
  <si>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</si>
  <si>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</si>
  <si>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</si>
  <si>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</si>
  <si>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</si>
  <si>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</si>
  <si>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</si>
  <si>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</si>
  <si>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</si>
  <si>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</si>
  <si>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</si>
  <si>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</si>
  <si>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</si>
  <si>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</si>
  <si>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</si>
  <si>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</si>
  <si>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</si>
  <si>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</si>
  <si>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</si>
  <si>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</si>
  <si>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</si>
  <si>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</si>
  <si>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</si>
  <si>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</si>
  <si>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</si>
  <si>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</si>
  <si>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</si>
  <si>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</si>
  <si>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</si>
  <si>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</si>
  <si>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</si>
  <si>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</si>
  <si>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</si>
  <si>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</si>
  <si>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</si>
  <si>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</si>
  <si>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</si>
  <si>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</si>
  <si>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</si>
  <si>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</si>
  <si>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</si>
  <si>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</si>
  <si>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</si>
  <si>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</si>
  <si>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</si>
  <si>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</si>
  <si>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</si>
  <si>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</si>
  <si>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</si>
  <si>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</si>
  <si>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</si>
  <si>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</si>
  <si>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</si>
  <si>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</si>
  <si>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</si>
  <si>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</si>
  <si>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</si>
  <si>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</si>
  <si>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</si>
  <si>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</si>
  <si>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</si>
  <si>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</si>
  <si>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</si>
  <si>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</si>
  <si>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</si>
  <si>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</si>
  <si>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</si>
  <si>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</si>
  <si>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</si>
  <si>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</si>
  <si>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</si>
  <si>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</si>
  <si>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</si>
  <si>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</si>
  <si>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</si>
  <si>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</si>
  <si>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</si>
  <si>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</si>
  <si>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</si>
  <si>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</si>
  <si>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</si>
  <si>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</si>
  <si>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</si>
  <si>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</si>
  <si>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</si>
  <si>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</si>
  <si>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</si>
  <si>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</si>
  <si>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</si>
  <si>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</si>
  <si>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</si>
  <si>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</si>
  <si>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</si>
  <si>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</si>
  <si>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</si>
  <si>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</si>
  <si>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</si>
  <si>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</si>
  <si>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</si>
  <si>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</si>
  <si>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</si>
  <si>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</si>
  <si>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</si>
  <si>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</si>
  <si>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</si>
  <si>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</si>
  <si>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</si>
  <si>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</si>
  <si>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</si>
  <si>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</si>
  <si>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</si>
  <si>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</si>
  <si>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</si>
  <si>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</si>
  <si>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</si>
  <si>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</si>
  <si>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</si>
  <si>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</si>
  <si>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</si>
  <si>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</si>
  <si>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</si>
  <si>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</si>
  <si>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</si>
  <si>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</si>
  <si>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</si>
  <si>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</si>
  <si>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</si>
  <si>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</si>
  <si>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</si>
  <si>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</si>
  <si>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</si>
  <si>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</si>
  <si>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</si>
  <si>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</si>
  <si>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</si>
  <si>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</si>
  <si>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</si>
  <si>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</si>
  <si>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</si>
  <si>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</si>
  <si>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</si>
  <si>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</si>
  <si>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</si>
  <si>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</si>
  <si>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</si>
  <si>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</si>
  <si>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</si>
  <si>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</si>
  <si>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</si>
  <si>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</si>
  <si>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</si>
  <si>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</si>
  <si>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</si>
  <si>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</si>
  <si>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</si>
  <si>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</si>
  <si>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</si>
  <si>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</si>
  <si>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</si>
  <si>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</si>
  <si>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</si>
  <si>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</si>
  <si>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</si>
  <si>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</si>
  <si>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</si>
  <si>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</si>
  <si>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</si>
  <si>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</si>
  <si>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</si>
  <si>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</si>
  <si>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</si>
  <si>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</si>
  <si>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</si>
  <si>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</si>
  <si>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</si>
  <si>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</si>
  <si>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</si>
  <si>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</si>
  <si>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</si>
  <si>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</si>
  <si>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</si>
  <si>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</si>
  <si>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</si>
  <si>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</si>
  <si>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</si>
  <si>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</si>
  <si>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</si>
  <si>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</si>
  <si>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</si>
  <si>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</si>
  <si>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</si>
  <si>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</si>
  <si>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</si>
  <si>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</si>
  <si>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</si>
  <si>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</si>
  <si>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</si>
  <si>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</si>
  <si>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</si>
  <si>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</si>
  <si>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</si>
  <si>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</si>
  <si>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</si>
  <si>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</si>
  <si>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</si>
  <si>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</si>
  <si>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</si>
  <si>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</si>
  <si>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</si>
  <si>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</si>
  <si>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</si>
  <si>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</si>
  <si>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</si>
  <si>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</si>
  <si>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</si>
  <si>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</si>
  <si>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</si>
  <si>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</si>
  <si>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</si>
  <si>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</si>
  <si>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</si>
  <si>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</si>
  <si>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</si>
  <si>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</si>
  <si>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</si>
  <si>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</si>
  <si>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</si>
  <si>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</si>
  <si>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</si>
  <si>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</si>
  <si>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</si>
  <si>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</si>
  <si>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</si>
  <si>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</si>
  <si>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</si>
  <si>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</si>
  <si>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</si>
  <si>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</si>
  <si>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</si>
  <si>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</si>
  <si>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</si>
  <si>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</si>
  <si>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</si>
  <si>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</si>
  <si>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</si>
  <si>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</si>
  <si>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</si>
  <si>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</si>
  <si>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</si>
  <si>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</si>
  <si>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</si>
  <si>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</si>
  <si>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</si>
  <si>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</si>
  <si>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</si>
  <si>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</si>
  <si>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</si>
  <si>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</si>
  <si>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</si>
  <si>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</si>
  <si>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</si>
  <si>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</si>
  <si>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</si>
  <si>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</si>
  <si>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</si>
  <si>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</si>
  <si>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</si>
  <si>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</si>
  <si>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</si>
  <si>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</si>
  <si>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</si>
  <si>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</si>
  <si>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</si>
  <si>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</si>
  <si>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</si>
  <si>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</si>
  <si>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</si>
  <si>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</si>
  <si>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</si>
  <si>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</si>
  <si>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</si>
  <si>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</si>
  <si>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</si>
  <si>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</si>
  <si>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</si>
  <si>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</si>
  <si>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</si>
  <si>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</si>
  <si>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</si>
  <si>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</si>
  <si>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</si>
  <si>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</si>
  <si>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</si>
  <si>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</si>
  <si>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</si>
  <si>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</si>
  <si>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</si>
  <si>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</si>
  <si>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</si>
  <si>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</si>
  <si>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</si>
  <si>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</si>
  <si>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</si>
  <si>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</si>
  <si>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</si>
  <si>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</si>
  <si>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</si>
  <si>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</si>
  <si>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</si>
  <si>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</si>
  <si>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</si>
  <si>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</si>
  <si>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</si>
  <si>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</si>
  <si>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</si>
  <si>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</si>
  <si>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</si>
  <si>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</si>
  <si>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</si>
  <si>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</si>
  <si>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</si>
  <si>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</si>
  <si>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</si>
  <si>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</si>
  <si>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</si>
  <si>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</si>
  <si>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</si>
  <si>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</si>
  <si>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</si>
  <si>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</si>
  <si>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</si>
  <si>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</si>
  <si>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</si>
  <si>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</si>
  <si>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</si>
  <si>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</si>
  <si>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</si>
  <si>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</si>
  <si>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</si>
  <si>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</si>
  <si>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</si>
  <si>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</si>
  <si>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</si>
  <si>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</si>
  <si>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</si>
  <si>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</si>
  <si>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</si>
  <si>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</si>
  <si>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</si>
  <si>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</si>
  <si>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</si>
  <si>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</si>
  <si>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</si>
  <si>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</si>
  <si>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</si>
  <si>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</si>
  <si>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</si>
  <si>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</si>
  <si>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</si>
  <si>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</si>
  <si>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</si>
  <si>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</si>
  <si>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</si>
  <si>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</si>
  <si>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</si>
  <si>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</si>
  <si>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</si>
  <si>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</si>
  <si>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</si>
  <si>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</si>
  <si>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</si>
  <si>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</si>
  <si>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</si>
  <si>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</si>
  <si>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</si>
  <si>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</si>
  <si>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</si>
  <si>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</si>
  <si>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</si>
  <si>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</si>
  <si>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</si>
  <si>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</si>
  <si>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</si>
  <si>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</si>
  <si>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</si>
  <si>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</si>
  <si>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</si>
  <si>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</si>
  <si>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</si>
  <si>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</si>
  <si>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</si>
  <si>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</si>
  <si>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</si>
  <si>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</si>
  <si>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</si>
  <si>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</si>
  <si>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</si>
  <si>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</si>
  <si>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</si>
  <si>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</si>
  <si>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</si>
  <si>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</si>
  <si>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</si>
  <si>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</si>
  <si>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</si>
  <si>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</si>
  <si>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</si>
  <si>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</si>
  <si>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</si>
  <si>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</si>
  <si>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</si>
  <si>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</si>
  <si>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</si>
  <si>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</si>
  <si>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</si>
  <si>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</si>
  <si>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</si>
  <si>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</si>
  <si>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</si>
  <si>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</si>
  <si>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</si>
  <si>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</si>
  <si>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</si>
  <si>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</si>
  <si>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</si>
  <si>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</si>
  <si>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</si>
  <si>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</si>
  <si>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</si>
  <si>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</si>
  <si>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</si>
  <si>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</si>
  <si>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</si>
  <si>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</si>
  <si>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</si>
  <si>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</si>
  <si>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</si>
  <si>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</si>
  <si>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</si>
  <si>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</si>
  <si>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</si>
  <si>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</si>
  <si>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</si>
  <si>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</si>
  <si>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</si>
  <si>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</si>
  <si>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</si>
  <si>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</si>
  <si>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</si>
  <si>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</si>
  <si>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</si>
  <si>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</si>
  <si>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</si>
  <si>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</si>
  <si>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</si>
  <si>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</si>
  <si>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</si>
  <si>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</si>
  <si>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</si>
  <si>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</si>
  <si>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</si>
  <si>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</si>
  <si>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</si>
  <si>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</si>
  <si>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</si>
  <si>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</si>
  <si>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</si>
  <si>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</si>
  <si>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</si>
  <si>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</si>
  <si>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</si>
  <si>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</si>
  <si>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</si>
  <si>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</si>
  <si>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</si>
  <si>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</si>
  <si>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</si>
  <si>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</si>
  <si>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</si>
  <si>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</si>
  <si>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</si>
  <si>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</si>
  <si>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</si>
  <si>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</si>
  <si>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</si>
  <si>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</si>
  <si>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</si>
  <si>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</si>
  <si>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</si>
  <si>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</si>
  <si>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</si>
  <si>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</si>
  <si>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</si>
  <si>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</si>
  <si>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</si>
  <si>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</si>
  <si>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</si>
  <si>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</si>
  <si>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</si>
  <si>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</si>
  <si>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</si>
  <si>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</si>
  <si>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</si>
  <si>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</si>
  <si>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</si>
  <si>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</si>
  <si>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</si>
  <si>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</si>
  <si>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</si>
  <si>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</si>
  <si>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</si>
  <si>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</si>
  <si>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</si>
  <si>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</si>
  <si>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</si>
  <si>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</si>
  <si>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</si>
  <si>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</si>
  <si>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</si>
  <si>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</si>
  <si>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</si>
  <si>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</si>
  <si>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</si>
  <si>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</si>
  <si>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</si>
  <si>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</si>
  <si>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</si>
  <si>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</si>
  <si>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</si>
  <si>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</si>
  <si>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</si>
  <si>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</si>
  <si>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</si>
  <si>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</si>
  <si>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</si>
  <si>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</si>
  <si>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</si>
  <si>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</si>
  <si>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</si>
  <si>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</si>
  <si>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</si>
  <si>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</si>
  <si>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</si>
  <si>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</si>
  <si>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</si>
  <si>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</si>
  <si>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</si>
  <si>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</si>
  <si>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</si>
  <si>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</si>
  <si>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</si>
  <si>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</si>
  <si>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</si>
  <si>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</si>
  <si>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</si>
  <si>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</si>
  <si>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</si>
  <si>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</si>
  <si>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</si>
  <si>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</si>
  <si>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</si>
  <si>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</si>
  <si>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</si>
  <si>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</si>
  <si>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</si>
  <si>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</si>
  <si>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</si>
  <si>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</si>
  <si>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</si>
  <si>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</si>
  <si>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</si>
  <si>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</si>
  <si>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</si>
  <si>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</si>
  <si>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</si>
  <si>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</si>
  <si>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</si>
  <si>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</si>
  <si>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</si>
  <si>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</si>
  <si>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</si>
  <si>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</si>
  <si>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</si>
  <si>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</si>
  <si>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</si>
  <si>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</si>
  <si>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</si>
  <si>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</si>
  <si>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</si>
  <si>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</si>
  <si>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</si>
  <si>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</si>
  <si>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</si>
  <si>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</si>
  <si>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</si>
  <si>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</si>
  <si>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</si>
  <si>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</si>
  <si>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</si>
  <si>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</si>
  <si>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</si>
  <si>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</si>
  <si>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</si>
  <si>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</si>
  <si>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</si>
  <si>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</si>
  <si>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</si>
  <si>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</si>
  <si>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</si>
  <si>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</si>
  <si>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</si>
  <si>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</si>
  <si>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</si>
  <si>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</si>
  <si>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</si>
  <si>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</si>
  <si>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</si>
  <si>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</si>
  <si>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</si>
  <si>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</si>
  <si>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</si>
  <si>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</si>
  <si>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</si>
  <si>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</si>
  <si>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</si>
  <si>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</si>
  <si>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</si>
  <si>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</si>
  <si>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</si>
  <si>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</si>
  <si>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</si>
  <si>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</si>
  <si>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</si>
  <si>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</si>
  <si>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</si>
  <si>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</si>
  <si>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</si>
  <si>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</si>
  <si>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</si>
  <si>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</si>
  <si>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</si>
  <si>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</si>
  <si>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</si>
  <si>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</si>
  <si>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</si>
  <si>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</si>
  <si>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</si>
  <si>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</si>
  <si>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</si>
  <si>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</si>
  <si>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</si>
  <si>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</si>
  <si>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</si>
  <si>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</si>
  <si>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</si>
  <si>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</si>
  <si>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</si>
  <si>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</si>
  <si>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</si>
  <si>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</si>
  <si>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</si>
  <si>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</si>
  <si>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</si>
  <si>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</si>
  <si>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</si>
  <si>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</si>
  <si>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</si>
  <si>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</si>
  <si>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</si>
  <si>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</si>
  <si>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</si>
  <si>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</si>
  <si>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</si>
  <si>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</si>
  <si>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</si>
  <si>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</si>
  <si>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</si>
  <si>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</si>
  <si>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</si>
  <si>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</si>
  <si>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</si>
  <si>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</si>
  <si>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</si>
  <si>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</si>
  <si>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</si>
  <si>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</si>
  <si>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</si>
  <si>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</si>
  <si>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</si>
  <si>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</si>
  <si>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</si>
  <si>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</si>
  <si>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</si>
  <si>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</si>
  <si>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</si>
  <si>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</si>
  <si>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</si>
  <si>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</si>
  <si>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</si>
  <si>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</si>
  <si>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</si>
  <si>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</si>
  <si>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</si>
  <si>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</si>
  <si>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</si>
  <si>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</si>
  <si>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</si>
  <si>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</si>
  <si>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</si>
  <si>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</si>
  <si>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</si>
  <si>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</si>
  <si>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</si>
  <si>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</si>
  <si>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</si>
  <si>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</si>
  <si>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</si>
  <si>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</si>
  <si>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</si>
  <si>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</si>
  <si>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</si>
  <si>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</si>
  <si>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</si>
  <si>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</si>
  <si>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</si>
  <si>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</si>
  <si>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</si>
  <si>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</si>
  <si>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</si>
  <si>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</si>
  <si>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</si>
  <si>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</si>
  <si>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</si>
  <si>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</si>
  <si>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</si>
  <si>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</si>
  <si>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</si>
  <si>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</si>
  <si>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</si>
  <si>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</si>
  <si>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</si>
  <si>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</si>
  <si>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</si>
  <si>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</si>
  <si>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</si>
  <si>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</si>
  <si>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</si>
  <si>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</si>
  <si>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</si>
  <si>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</si>
  <si>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</si>
  <si>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</si>
  <si>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</si>
  <si>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</si>
  <si>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</si>
  <si>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</si>
  <si>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</si>
  <si>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</si>
  <si>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</si>
  <si>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</si>
  <si>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</si>
  <si>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</si>
  <si>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</si>
  <si>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</si>
  <si>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</si>
  <si>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</si>
  <si>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</si>
  <si>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</si>
  <si>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</si>
  <si>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</si>
  <si>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</si>
  <si>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</si>
  <si>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</si>
  <si>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</si>
  <si>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</si>
  <si>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</si>
  <si>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</si>
  <si>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</si>
  <si>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</si>
  <si>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</si>
  <si>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</si>
  <si>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</si>
  <si>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</si>
  <si>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</si>
  <si>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</si>
  <si>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</si>
  <si>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</si>
  <si>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</si>
  <si>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</si>
  <si>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</si>
  <si>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</si>
  <si>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</si>
  <si>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</si>
  <si>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</si>
  <si>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</si>
  <si>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</si>
  <si>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</si>
  <si>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</si>
  <si>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</si>
  <si>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</si>
  <si>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</si>
  <si>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</si>
  <si>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</si>
  <si>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</si>
  <si>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</si>
  <si>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</si>
  <si>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</si>
  <si>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</si>
  <si>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</si>
  <si>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</si>
  <si>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</si>
  <si>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</si>
  <si>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</si>
  <si>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</si>
  <si>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</si>
  <si>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</si>
  <si>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</si>
  <si>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</si>
  <si>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</si>
  <si>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</si>
  <si>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</si>
  <si>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</si>
  <si>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</si>
  <si>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</si>
  <si>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</si>
  <si>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</si>
  <si>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</si>
  <si>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</si>
  <si>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</si>
  <si>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</si>
  <si>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</si>
  <si>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</si>
  <si>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</si>
  <si>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</si>
  <si>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</si>
  <si>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</si>
  <si>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</si>
  <si>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</si>
  <si>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</si>
  <si>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</si>
  <si>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</si>
  <si>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</si>
  <si>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</si>
  <si>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</si>
  <si>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</si>
  <si>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</si>
  <si>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</si>
  <si>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</si>
  <si>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</si>
  <si>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</si>
  <si>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</si>
  <si>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</si>
  <si>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</si>
  <si>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</si>
  <si>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</si>
  <si>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</si>
  <si>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</si>
  <si>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</si>
  <si>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</si>
  <si>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</si>
  <si>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</si>
  <si>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</si>
  <si>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</si>
  <si>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</si>
  <si>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</si>
  <si>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</si>
  <si>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</si>
  <si>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</si>
  <si>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</si>
  <si>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</si>
  <si>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</si>
  <si>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</si>
  <si>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</si>
  <si>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</si>
  <si>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</si>
  <si>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</si>
  <si>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</si>
  <si>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</si>
  <si>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</si>
  <si>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</si>
  <si>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</si>
  <si>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</si>
  <si>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</si>
  <si>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</si>
  <si>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</si>
  <si>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</si>
  <si>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</si>
  <si>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</si>
  <si>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</si>
  <si>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</si>
  <si>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</si>
  <si>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</si>
  <si>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</si>
  <si>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</si>
  <si>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</si>
  <si>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</si>
  <si>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</si>
  <si>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</si>
  <si>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</si>
  <si>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</si>
  <si>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</si>
  <si>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</si>
  <si>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</si>
  <si>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</si>
  <si>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</si>
  <si>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</si>
  <si>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</si>
  <si>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</si>
  <si>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</si>
  <si>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</si>
  <si>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</si>
  <si>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</si>
  <si>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</si>
  <si>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</si>
  <si>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</si>
  <si>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</si>
  <si>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</si>
  <si>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</si>
  <si>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</si>
  <si>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</si>
  <si>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</si>
  <si>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</si>
  <si>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</si>
  <si>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</si>
  <si>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</si>
  <si>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</si>
  <si>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</si>
  <si>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</si>
  <si>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</si>
  <si>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</si>
  <si>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</si>
  <si>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</si>
  <si>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</si>
  <si>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</si>
  <si>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</si>
  <si>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</si>
  <si>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</si>
  <si>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</si>
  <si>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</si>
  <si>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</si>
  <si>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</si>
  <si>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</si>
  <si>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</si>
  <si>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</si>
  <si>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</si>
  <si>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</si>
  <si>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</si>
  <si>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</si>
  <si>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</si>
  <si>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</si>
  <si>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</si>
  <si>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</si>
  <si>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</si>
  <si>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</si>
  <si>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</si>
  <si>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</si>
  <si>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</si>
  <si>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</si>
  <si>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</si>
  <si>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</si>
  <si>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</si>
  <si>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</si>
  <si>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</si>
  <si>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</si>
  <si>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</si>
  <si>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</si>
  <si>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</si>
  <si>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</si>
  <si>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</si>
  <si>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</si>
  <si>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</si>
  <si>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</si>
  <si>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</si>
  <si>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</si>
  <si>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</si>
  <si>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</si>
  <si>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</si>
  <si>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</si>
  <si>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</si>
  <si>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</si>
  <si>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</si>
  <si>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</si>
  <si>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</si>
  <si>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</si>
  <si>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</si>
  <si>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</si>
  <si>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</si>
  <si>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</si>
  <si>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</si>
  <si>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</si>
  <si>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</si>
  <si>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</si>
  <si>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</si>
  <si>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</si>
  <si>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</si>
  <si>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</si>
  <si>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</si>
  <si>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</si>
  <si>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</si>
  <si>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</si>
  <si>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</si>
  <si>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</si>
  <si>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</si>
  <si>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</si>
  <si>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</si>
  <si>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</si>
  <si>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</si>
  <si>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</si>
  <si>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</si>
  <si>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</si>
  <si>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</si>
  <si>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</si>
  <si>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</si>
  <si>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</si>
  <si>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</si>
  <si>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</si>
  <si>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</si>
  <si>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</si>
  <si>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</si>
  <si>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</si>
  <si>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</si>
  <si>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</si>
  <si>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</si>
  <si>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</si>
  <si>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</si>
  <si>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</si>
  <si>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</si>
  <si>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</si>
  <si>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</si>
  <si>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</si>
  <si>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</si>
  <si>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</si>
  <si>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</si>
  <si>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</si>
  <si>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</si>
  <si>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</si>
  <si>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</si>
  <si>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</si>
  <si>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</si>
  <si>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</si>
  <si>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</si>
  <si>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</si>
  <si>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</si>
  <si>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</si>
  <si>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</si>
  <si>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</si>
  <si>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</si>
  <si>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</si>
  <si>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</si>
  <si>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</si>
  <si>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</si>
  <si>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</si>
  <si>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</si>
  <si>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</si>
  <si>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</si>
  <si>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</si>
  <si>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</si>
  <si>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</si>
  <si>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</si>
  <si>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</si>
  <si>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</si>
  <si>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</si>
  <si>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</si>
  <si>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</si>
  <si>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</si>
  <si>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</si>
  <si>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</si>
  <si>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</si>
  <si>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</si>
  <si>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</si>
  <si>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</si>
  <si>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</si>
  <si>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</si>
  <si>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</si>
  <si>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</si>
  <si>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</si>
  <si>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</si>
  <si>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</si>
  <si>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</si>
  <si>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</si>
  <si>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</si>
  <si>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</si>
  <si>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</si>
  <si>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</si>
  <si>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</si>
  <si>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</si>
  <si>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</si>
  <si>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</si>
  <si>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</si>
  <si>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</si>
  <si>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</si>
  <si>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</si>
  <si>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</si>
  <si>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</si>
  <si>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</si>
  <si>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</si>
  <si>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</si>
  <si>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</si>
  <si>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</si>
  <si>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</si>
  <si>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</si>
  <si>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</si>
  <si>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</si>
  <si>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</si>
  <si>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</si>
  <si>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</si>
  <si>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</si>
  <si>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</si>
  <si>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</si>
  <si>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</si>
  <si>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</si>
  <si>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</si>
  <si>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</si>
  <si>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</si>
  <si>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</si>
  <si>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</si>
  <si>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</si>
  <si>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</si>
  <si>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</si>
  <si>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</si>
  <si>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</si>
  <si>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</si>
  <si>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</si>
  <si>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</si>
  <si>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</si>
  <si>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</si>
  <si>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</si>
  <si>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</si>
  <si>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</si>
  <si>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</si>
  <si>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</si>
  <si>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</si>
  <si>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</si>
  <si>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</si>
  <si>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</si>
  <si>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</si>
  <si>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</si>
  <si>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</si>
  <si>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</si>
  <si>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</si>
  <si>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</si>
  <si>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</si>
  <si>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</si>
  <si>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</si>
  <si>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</si>
  <si>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</si>
  <si>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</si>
  <si>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</si>
  <si>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</si>
  <si>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</si>
  <si>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</si>
  <si>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</si>
  <si>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</si>
  <si>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</si>
  <si>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</si>
  <si>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</si>
  <si>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</si>
  <si>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</si>
  <si>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</si>
  <si>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</si>
  <si>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</si>
  <si>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</si>
  <si>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</si>
  <si>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</si>
  <si>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</si>
  <si>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</si>
  <si>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</si>
  <si>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</si>
  <si>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</si>
  <si>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</si>
  <si>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</si>
  <si>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</si>
  <si>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</si>
  <si>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</si>
  <si>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</si>
  <si>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</si>
  <si>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</si>
  <si>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</si>
  <si>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</si>
  <si>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</si>
  <si>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</si>
  <si>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</si>
  <si>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</si>
  <si>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</si>
  <si>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</si>
  <si>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</si>
  <si>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</si>
  <si>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</si>
  <si>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</si>
  <si>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</si>
  <si>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</si>
  <si>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</si>
  <si>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</si>
  <si>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</si>
  <si>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</si>
  <si>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</si>
  <si>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</si>
  <si>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</si>
  <si>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</si>
  <si>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</si>
  <si>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</si>
  <si>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</si>
  <si>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</si>
  <si>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</si>
  <si>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</si>
  <si>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</si>
  <si>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</si>
  <si>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</si>
  <si>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</si>
  <si>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</si>
  <si>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</si>
  <si>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</si>
  <si>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</si>
  <si>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</si>
  <si>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</si>
  <si>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</si>
  <si>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</si>
  <si>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</si>
  <si>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</si>
  <si>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</si>
  <si>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</si>
  <si>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</si>
  <si>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</si>
  <si>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</si>
  <si>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</si>
  <si>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</si>
  <si>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</si>
  <si>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</si>
  <si>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</si>
  <si>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</si>
  <si>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</si>
  <si>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</si>
  <si>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</si>
  <si>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</si>
  <si>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</si>
  <si>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</si>
  <si>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</si>
  <si>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</si>
  <si>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</si>
  <si>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</si>
  <si>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</si>
  <si>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</si>
  <si>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</si>
  <si>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</si>
  <si>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</si>
  <si>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</si>
  <si>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</si>
  <si>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</si>
  <si>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</si>
  <si>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</si>
  <si>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</si>
  <si>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</si>
  <si>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</si>
  <si>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</si>
  <si>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</si>
  <si>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</si>
  <si>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</si>
  <si>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</si>
  <si>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</si>
  <si>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</si>
  <si>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</si>
  <si>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</si>
  <si>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</si>
  <si>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</si>
  <si>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</si>
  <si>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</si>
  <si>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</si>
  <si>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</si>
  <si>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</si>
  <si>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</si>
  <si>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</si>
  <si>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</si>
  <si>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</si>
  <si>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</si>
  <si>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</si>
  <si>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</si>
  <si>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</si>
  <si>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</si>
  <si>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</si>
  <si>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</si>
  <si>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</si>
  <si>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</si>
  <si>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</si>
  <si>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</si>
  <si>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</si>
  <si>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</si>
  <si>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</si>
  <si>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</si>
  <si>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</si>
  <si>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</si>
  <si>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</si>
  <si>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</si>
  <si>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</si>
  <si>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</si>
  <si>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</si>
  <si>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</si>
  <si>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</si>
  <si>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</si>
  <si>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</si>
  <si>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</si>
  <si>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</si>
  <si>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</si>
  <si>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</si>
  <si>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</si>
  <si>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</si>
  <si>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</si>
  <si>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</si>
  <si>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</si>
  <si>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</si>
  <si>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</si>
  <si>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</si>
  <si>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</si>
  <si>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</si>
  <si>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</si>
  <si>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</si>
  <si>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</si>
  <si>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</si>
  <si>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</si>
  <si>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</si>
  <si>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</si>
  <si>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</si>
  <si>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</si>
  <si>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</si>
  <si>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</si>
  <si>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</si>
  <si>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</si>
  <si>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</si>
  <si>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</si>
  <si>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</si>
  <si>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</si>
  <si>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</si>
  <si>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</si>
  <si>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</si>
  <si>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</si>
  <si>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</si>
  <si>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</si>
  <si>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</si>
  <si>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</si>
  <si>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</si>
  <si>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</si>
  <si>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</si>
  <si>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</si>
  <si>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</si>
  <si>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</si>
  <si>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</si>
  <si>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</si>
  <si>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</si>
  <si>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</si>
  <si>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</si>
  <si>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</si>
  <si>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</si>
  <si>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</si>
  <si>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</si>
  <si>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</si>
  <si>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</si>
  <si>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</si>
  <si>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</si>
  <si>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</si>
  <si>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</si>
  <si>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</si>
  <si>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</si>
  <si>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</si>
  <si>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</si>
  <si>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</si>
  <si>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</si>
  <si>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</si>
  <si>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</si>
  <si>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</si>
  <si>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</si>
  <si>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</si>
  <si>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</si>
  <si>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</si>
  <si>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</si>
  <si>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</si>
  <si>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</si>
  <si>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</si>
  <si>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</si>
  <si>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</si>
  <si>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</si>
  <si>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</si>
  <si>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</si>
  <si>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</si>
  <si>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</si>
  <si>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</si>
  <si>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</si>
  <si>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</si>
  <si>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</si>
  <si>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</si>
  <si>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</si>
  <si>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</si>
  <si>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</si>
  <si>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</si>
  <si>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</si>
  <si>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</si>
  <si>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</si>
  <si>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</si>
  <si>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</si>
  <si>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</si>
  <si>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</si>
  <si>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</si>
  <si>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</si>
  <si>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</si>
  <si>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</si>
  <si>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</si>
  <si>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</si>
  <si>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</si>
  <si>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</si>
  <si>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</si>
  <si>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</si>
  <si>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</si>
  <si>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</si>
  <si>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</si>
  <si>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</si>
  <si>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</si>
  <si>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</si>
  <si>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</si>
  <si>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</si>
  <si>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</si>
  <si>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</si>
  <si>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</si>
  <si>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</si>
  <si>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</si>
  <si>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</si>
  <si>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</si>
  <si>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</si>
  <si>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</si>
  <si>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</si>
  <si>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</si>
  <si>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</si>
  <si>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</si>
  <si>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</si>
  <si>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</si>
  <si>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</si>
  <si>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</si>
  <si>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</si>
  <si>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</si>
  <si>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</si>
  <si>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</si>
  <si>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</si>
  <si>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</si>
  <si>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</si>
  <si>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</si>
  <si>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</si>
  <si>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</si>
  <si>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</si>
  <si>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</si>
  <si>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</si>
  <si>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</si>
  <si>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</si>
  <si>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</si>
  <si>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</si>
  <si>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</si>
  <si>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</si>
  <si>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</si>
  <si>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</si>
  <si>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</si>
  <si>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</si>
  <si>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</si>
  <si>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</si>
  <si>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</si>
  <si>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</si>
  <si>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</si>
  <si>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</si>
  <si>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</si>
  <si>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</si>
  <si>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</si>
  <si>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</si>
  <si>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</si>
  <si>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</si>
  <si>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</si>
  <si>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</si>
  <si>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</si>
  <si>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</si>
  <si>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</si>
  <si>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</si>
  <si>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</si>
  <si>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</si>
  <si>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</si>
  <si>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</si>
  <si>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</si>
  <si>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</si>
  <si>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</si>
  <si>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</si>
  <si>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</si>
  <si>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</si>
  <si>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</si>
  <si>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</si>
  <si>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</si>
  <si>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</si>
  <si>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</si>
  <si>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</si>
  <si>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</si>
  <si>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</si>
  <si>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</si>
  <si>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</si>
  <si>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</si>
  <si>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</si>
  <si>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</si>
  <si>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</si>
  <si>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</si>
  <si>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</si>
  <si>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</si>
  <si>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</si>
  <si>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</si>
  <si>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</si>
  <si>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</si>
  <si>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</si>
  <si>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</si>
  <si>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</si>
  <si>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</si>
  <si>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</si>
  <si>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</si>
  <si>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</si>
  <si>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</si>
  <si>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</si>
  <si>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</si>
  <si>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</si>
  <si>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</si>
  <si>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</si>
  <si>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</si>
  <si>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</si>
  <si>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</si>
  <si>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</si>
  <si>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</si>
  <si>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</si>
  <si>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</si>
  <si>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</si>
  <si>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</si>
  <si>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</si>
  <si>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</si>
  <si>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</si>
  <si>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</si>
  <si>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</si>
  <si>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</si>
  <si>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</si>
  <si>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</si>
  <si>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</si>
  <si>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</si>
  <si>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</si>
  <si>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</si>
  <si>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</si>
  <si>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</si>
  <si>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</si>
  <si>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</si>
  <si>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</si>
  <si>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</si>
  <si>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</si>
  <si>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</si>
  <si>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</si>
  <si>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</si>
  <si>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</si>
  <si>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</si>
  <si>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</si>
  <si>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</si>
  <si>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</si>
  <si>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</si>
  <si>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</si>
  <si>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</si>
  <si>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</si>
  <si>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</si>
  <si>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</si>
  <si>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</si>
  <si>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</si>
  <si>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</si>
  <si>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</si>
  <si>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</si>
  <si>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</si>
  <si>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</si>
  <si>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</si>
  <si>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</si>
  <si>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</si>
  <si>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</si>
  <si>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</si>
  <si>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</si>
  <si>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</si>
  <si>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</si>
  <si>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</si>
  <si>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</si>
  <si>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</si>
  <si>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</si>
  <si>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</si>
  <si>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</si>
  <si>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</si>
  <si>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</si>
  <si>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</si>
  <si>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</si>
  <si>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</si>
  <si>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</si>
  <si>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</si>
  <si>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</si>
  <si>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</si>
  <si>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</si>
  <si>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</si>
  <si>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</si>
  <si>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</si>
  <si>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</si>
  <si>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</si>
  <si>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</si>
  <si>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</si>
  <si>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</si>
  <si>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</si>
  <si>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</si>
  <si>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</si>
  <si>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</si>
  <si>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</si>
  <si>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</si>
  <si>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</si>
  <si>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</si>
  <si>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</si>
  <si>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</si>
  <si>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</si>
  <si>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</si>
  <si>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</si>
  <si>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</si>
  <si>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</si>
  <si>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</si>
  <si>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</si>
  <si>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</si>
  <si>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</si>
  <si>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</si>
  <si>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</si>
  <si>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</si>
  <si>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</si>
  <si>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</si>
  <si>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</si>
  <si>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</si>
  <si>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</si>
  <si>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</si>
  <si>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</si>
  <si>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</si>
  <si>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</si>
  <si>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</si>
  <si>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</si>
  <si>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</si>
  <si>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</si>
  <si>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</si>
  <si>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</si>
  <si>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</si>
  <si>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</si>
  <si>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</si>
  <si>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</si>
  <si>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</si>
  <si>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</si>
  <si>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</si>
  <si>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</si>
  <si>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</si>
  <si>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</si>
  <si>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</si>
  <si>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</si>
  <si>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</si>
  <si>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</si>
  <si>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</si>
  <si>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</si>
  <si>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</si>
  <si>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</si>
  <si>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</si>
  <si>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</si>
  <si>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</si>
  <si>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</si>
  <si>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</si>
  <si>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</si>
  <si>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</si>
  <si>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</si>
  <si>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</si>
  <si>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</si>
  <si>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</si>
  <si>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</si>
  <si>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</si>
  <si>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</si>
  <si>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</si>
  <si>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</si>
  <si>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</si>
  <si>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</si>
  <si>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</si>
  <si>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</si>
  <si>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</si>
  <si>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</si>
  <si>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</si>
  <si>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</si>
  <si>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</si>
  <si>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</si>
  <si>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</si>
  <si>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</si>
  <si>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</si>
  <si>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</si>
  <si>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</si>
  <si>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</si>
  <si>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</si>
  <si>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</si>
  <si>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</si>
  <si>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</si>
  <si>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</si>
  <si>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</si>
  <si>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</si>
  <si>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</si>
  <si>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</si>
  <si>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</si>
  <si>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</si>
  <si>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</si>
  <si>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</si>
  <si>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</si>
  <si>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</si>
  <si>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</si>
  <si>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</si>
  <si>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</si>
  <si>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</si>
  <si>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</si>
  <si>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</si>
  <si>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</si>
  <si>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</si>
  <si>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</si>
  <si>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</si>
  <si>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</si>
  <si>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</si>
  <si>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</si>
  <si>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</si>
  <si>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</si>
  <si>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</si>
  <si>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</si>
  <si>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</si>
  <si>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</si>
  <si>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</si>
  <si>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</si>
  <si>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</si>
  <si>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</si>
  <si>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</si>
  <si>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</si>
  <si>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</si>
  <si>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</si>
  <si>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</si>
  <si>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</si>
  <si>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</si>
  <si>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</si>
  <si>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</si>
  <si>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</si>
  <si>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</si>
  <si>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</si>
  <si>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</si>
  <si>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</si>
  <si>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</si>
  <si>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</si>
  <si>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</si>
  <si>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</si>
  <si>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</si>
  <si>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</si>
  <si>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</si>
  <si>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</si>
  <si>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</si>
  <si>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</si>
  <si>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</si>
  <si>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</si>
  <si>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</si>
  <si>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</si>
  <si>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</si>
  <si>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</si>
  <si>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</si>
  <si>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</si>
  <si>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</si>
  <si>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</si>
  <si>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</si>
  <si>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</si>
  <si>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</si>
  <si>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</si>
  <si>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</si>
  <si>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</si>
  <si>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</si>
  <si>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</si>
  <si>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</si>
  <si>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</si>
  <si>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</si>
  <si>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</si>
  <si>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</si>
  <si>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</si>
  <si>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</si>
  <si>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</si>
  <si>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</si>
  <si>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</si>
  <si>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</si>
  <si>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</si>
  <si>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</si>
  <si>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</si>
  <si>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</si>
  <si>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</si>
  <si>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</si>
  <si>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</si>
  <si>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</si>
  <si>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</si>
  <si>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</si>
  <si>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</si>
  <si>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</si>
  <si>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</si>
  <si>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</si>
  <si>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</si>
  <si>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</si>
  <si>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</si>
  <si>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</si>
  <si>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</si>
  <si>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</si>
  <si>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</si>
  <si>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</si>
  <si>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</si>
  <si>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</si>
  <si>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</si>
  <si>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</si>
  <si>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</si>
  <si>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</si>
  <si>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</si>
  <si>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</si>
  <si>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</si>
  <si>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</si>
  <si>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</si>
  <si>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</si>
  <si>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</si>
  <si>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</si>
  <si>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</si>
  <si>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</si>
  <si>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</si>
  <si>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</si>
  <si>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</si>
  <si>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</si>
  <si>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</si>
  <si>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</si>
  <si>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</si>
  <si>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</si>
  <si>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</si>
  <si>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</si>
  <si>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</si>
  <si>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</si>
  <si>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</si>
  <si>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</si>
  <si>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</si>
  <si>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</si>
  <si>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</si>
  <si>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</si>
  <si>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</si>
  <si>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</si>
  <si>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</si>
  <si>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</si>
  <si>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</si>
  <si>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</si>
  <si>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</si>
  <si>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</si>
  <si>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</si>
  <si>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</si>
  <si>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</si>
  <si>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</si>
  <si>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</si>
  <si>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</si>
  <si>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</si>
  <si>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</si>
  <si>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</si>
  <si>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</si>
  <si>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</si>
  <si>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</si>
  <si>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</si>
  <si>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</si>
  <si>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</si>
  <si>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</si>
  <si>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</si>
  <si>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</si>
  <si>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</si>
  <si>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</si>
  <si>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</si>
  <si>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</si>
  <si>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</si>
  <si>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</si>
  <si>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</si>
  <si>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</si>
  <si>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</si>
  <si>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</si>
  <si>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</si>
  <si>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</si>
  <si>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</si>
  <si>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</si>
  <si>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</si>
  <si>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</si>
  <si>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</si>
  <si>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</si>
  <si>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</si>
  <si>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</si>
  <si>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</si>
  <si>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</si>
  <si>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</si>
  <si>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</si>
  <si>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</si>
  <si>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</si>
  <si>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</si>
  <si>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</si>
  <si>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</si>
  <si>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</si>
  <si>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</si>
  <si>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</si>
  <si>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</si>
  <si>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</si>
  <si>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</si>
  <si>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</si>
  <si>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</si>
  <si>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</si>
  <si>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</si>
  <si>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</si>
  <si>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</si>
  <si>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</si>
  <si>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</si>
  <si>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</si>
  <si>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</si>
  <si>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</si>
  <si>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</si>
  <si>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</si>
  <si>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</si>
  <si>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</si>
  <si>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</si>
  <si>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</si>
  <si>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</si>
  <si>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</si>
  <si>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</si>
  <si>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</si>
  <si>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</si>
  <si>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</si>
  <si>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</si>
  <si>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</si>
  <si>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</si>
  <si>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</si>
  <si>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</si>
  <si>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</si>
  <si>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</si>
  <si>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</si>
  <si>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</si>
  <si>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</si>
  <si>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</si>
  <si>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</si>
  <si>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</si>
  <si>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</si>
  <si>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</si>
  <si>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</si>
  <si>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</si>
  <si>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</si>
  <si>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</si>
  <si>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</si>
  <si>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</si>
  <si>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</si>
  <si>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</si>
  <si>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</si>
  <si>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</si>
  <si>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</si>
  <si>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</si>
  <si>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</si>
  <si>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</si>
  <si>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</si>
  <si>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</si>
  <si>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</si>
  <si>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</si>
  <si>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</si>
  <si>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</si>
  <si>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</si>
  <si>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</si>
  <si>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</si>
  <si>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</si>
  <si>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</si>
  <si>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</si>
  <si>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</si>
  <si>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</si>
  <si>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</si>
  <si>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</si>
  <si>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</si>
  <si>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</si>
  <si>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</si>
  <si>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</si>
  <si>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</si>
  <si>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</si>
  <si>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</si>
  <si>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</si>
  <si>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</si>
  <si>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</si>
  <si>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</si>
  <si>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</si>
  <si>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</si>
  <si>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</si>
  <si>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</si>
  <si>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</si>
  <si>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</si>
  <si>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</si>
  <si>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</si>
  <si>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</si>
  <si>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</si>
  <si>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</si>
  <si>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</si>
  <si>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</si>
  <si>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</si>
  <si>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</si>
  <si>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</si>
  <si>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</si>
  <si>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</si>
  <si>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</si>
  <si>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</si>
  <si>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</si>
  <si>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</si>
  <si>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</si>
  <si>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</si>
  <si>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</si>
  <si>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</si>
  <si>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</si>
  <si>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</si>
  <si>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</si>
  <si>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</si>
  <si>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</si>
  <si>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</si>
  <si>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</si>
  <si>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</si>
  <si>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</si>
  <si>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</si>
  <si>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</si>
  <si>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</si>
  <si>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</si>
  <si>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</si>
  <si>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</si>
  <si>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</si>
  <si>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</si>
  <si>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</si>
  <si>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</si>
  <si>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</si>
  <si>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</si>
  <si>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</si>
  <si>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</si>
  <si>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</si>
  <si>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</si>
  <si>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</si>
  <si>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</si>
  <si>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</si>
  <si>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</si>
  <si>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</si>
  <si>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</si>
  <si>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</si>
  <si>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</si>
  <si>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</si>
  <si>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</si>
  <si>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</si>
  <si>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</si>
  <si>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</si>
  <si>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</si>
  <si>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</si>
  <si>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</si>
  <si>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</si>
  <si>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</si>
  <si>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</si>
  <si>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</si>
  <si>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</si>
  <si>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</si>
  <si>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</si>
  <si>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</si>
  <si>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</si>
  <si>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</si>
  <si>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</si>
  <si>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</si>
  <si>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</si>
  <si>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</si>
  <si>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</si>
  <si>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</si>
  <si>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</si>
  <si>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</si>
  <si>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</si>
  <si>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</si>
  <si>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</si>
  <si>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</si>
  <si>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</si>
  <si>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</si>
  <si>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</si>
  <si>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</si>
  <si>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</si>
  <si>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</si>
  <si>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</si>
  <si>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</si>
  <si>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</si>
  <si>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</si>
  <si>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</si>
  <si>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</si>
  <si>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</si>
  <si>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</si>
  <si>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</si>
  <si>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</si>
  <si>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</si>
  <si>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</si>
  <si>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</si>
  <si>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</si>
  <si>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</si>
  <si>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</si>
  <si>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</si>
  <si>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</si>
  <si>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</si>
  <si>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</si>
  <si>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</si>
  <si>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</si>
  <si>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</si>
  <si>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</si>
  <si>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</si>
  <si>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</si>
  <si>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</si>
  <si>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</si>
  <si>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</si>
  <si>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</si>
  <si>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</si>
  <si>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</si>
  <si>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</si>
  <si>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</si>
  <si>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</si>
  <si>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</si>
  <si>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</si>
  <si>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</si>
  <si>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</si>
  <si>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</si>
  <si>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</si>
  <si>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</si>
  <si>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</si>
  <si>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</si>
  <si>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</si>
  <si>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</si>
  <si>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</si>
  <si>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</si>
  <si>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</si>
  <si>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</si>
  <si>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</si>
  <si>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</si>
  <si>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</si>
  <si>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</si>
  <si>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</si>
  <si>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</si>
  <si>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</si>
  <si>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</si>
  <si>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</si>
  <si>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</si>
  <si>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</si>
  <si>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</si>
  <si>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</si>
  <si>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</si>
  <si>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</si>
  <si>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</si>
  <si>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</si>
  <si>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</si>
  <si>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</si>
  <si>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</si>
  <si>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</si>
  <si>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</si>
  <si>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</si>
  <si>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</si>
  <si>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</si>
  <si>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</si>
  <si>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</si>
  <si>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</si>
  <si>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</si>
  <si>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</si>
  <si>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</si>
  <si>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</si>
  <si>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</si>
  <si>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</si>
  <si>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</si>
  <si>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</si>
  <si>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</si>
  <si>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</si>
  <si>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</si>
  <si>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</si>
  <si>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</si>
  <si>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</si>
  <si>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</si>
  <si>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</si>
  <si>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</si>
  <si>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</si>
  <si>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</si>
  <si>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</si>
  <si>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</si>
  <si>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</si>
  <si>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</si>
  <si>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</si>
  <si>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</si>
  <si>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</si>
  <si>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</si>
  <si>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</si>
  <si>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</si>
  <si>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</si>
  <si>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</si>
  <si>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</si>
  <si>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</si>
  <si>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</si>
  <si>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</si>
  <si>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</si>
  <si>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</si>
  <si>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</si>
  <si>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</si>
  <si>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</si>
  <si>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</si>
  <si>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</si>
  <si>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</si>
  <si>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</si>
  <si>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</si>
  <si>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</si>
  <si>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</si>
  <si>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</si>
  <si>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</si>
  <si>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</si>
  <si>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</si>
  <si>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</si>
  <si>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</si>
  <si>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</si>
  <si>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</si>
  <si>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</si>
  <si>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</si>
  <si>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</si>
  <si>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</si>
  <si>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</si>
  <si>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</si>
  <si>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</si>
  <si>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</si>
  <si>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</si>
  <si>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</si>
  <si>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</si>
  <si>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</si>
  <si>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</si>
  <si>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</si>
  <si>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</si>
  <si>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</si>
  <si>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</si>
  <si>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</si>
  <si>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</si>
  <si>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</si>
  <si>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</si>
  <si>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</si>
  <si>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</si>
  <si>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</si>
  <si>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</si>
  <si>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</si>
  <si>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</si>
  <si>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</si>
  <si>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</si>
  <si>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</si>
  <si>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</si>
  <si>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</si>
  <si>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</si>
  <si>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</si>
  <si>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</si>
  <si>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</si>
  <si>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</si>
  <si>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</si>
  <si>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</si>
  <si>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</si>
  <si>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</si>
  <si>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</si>
  <si>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</si>
  <si>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</si>
  <si>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</si>
  <si>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</si>
  <si>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</si>
  <si>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</si>
  <si>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</si>
  <si>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</si>
  <si>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</si>
  <si>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</si>
  <si>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</si>
  <si>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</si>
  <si>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</si>
  <si>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</si>
  <si>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</si>
  <si>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</si>
  <si>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</si>
  <si>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</si>
  <si>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</si>
  <si>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</si>
  <si>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</si>
  <si>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</si>
  <si>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</si>
  <si>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</si>
  <si>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</si>
  <si>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</si>
  <si>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</si>
  <si>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</si>
  <si>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</si>
  <si>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</si>
  <si>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</si>
  <si>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</si>
  <si>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</si>
  <si>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</si>
  <si>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</si>
  <si>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</si>
  <si>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</si>
  <si>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</si>
  <si>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</si>
  <si>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</si>
  <si>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</si>
  <si>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</si>
  <si>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</si>
  <si>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</si>
  <si>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</si>
  <si>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</si>
  <si>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</si>
  <si>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</si>
  <si>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</si>
  <si>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</si>
  <si>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</si>
  <si>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</si>
  <si>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</si>
  <si>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</si>
  <si>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</si>
  <si>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</si>
  <si>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</si>
  <si>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</si>
  <si>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</si>
  <si>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</si>
  <si>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</si>
  <si>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</si>
  <si>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</si>
  <si>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</si>
  <si>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</si>
  <si>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</si>
  <si>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</si>
  <si>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</si>
  <si>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</si>
  <si>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</si>
  <si>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</si>
  <si>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</si>
  <si>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</si>
  <si>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</si>
  <si>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</si>
  <si>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</si>
  <si>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</si>
  <si>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</si>
  <si>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</si>
  <si>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</si>
  <si>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</si>
  <si>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</si>
  <si>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</si>
  <si>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</si>
  <si>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</si>
  <si>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</si>
  <si>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</si>
  <si>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</si>
  <si>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</si>
  <si>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</si>
  <si>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</si>
  <si>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</si>
  <si>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</si>
  <si>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</si>
  <si>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</si>
  <si>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</si>
  <si>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</si>
  <si>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</si>
  <si>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</si>
  <si>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</si>
  <si>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</si>
  <si>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</si>
  <si>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</si>
  <si>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</si>
  <si>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</si>
  <si>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</si>
  <si>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</si>
  <si>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</si>
  <si>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</si>
  <si>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</si>
  <si>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</si>
  <si>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</si>
  <si>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</si>
  <si>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</si>
  <si>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</si>
  <si>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</si>
  <si>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</si>
  <si>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</si>
  <si>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</si>
  <si>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</si>
  <si>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</si>
  <si>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</si>
  <si>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</si>
  <si>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</si>
  <si>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</si>
  <si>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</si>
  <si>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</si>
  <si>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</si>
  <si>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</si>
  <si>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</si>
  <si>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</si>
  <si>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</si>
  <si>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</si>
  <si>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</si>
  <si>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</si>
  <si>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</si>
  <si>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</si>
  <si>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</si>
  <si>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</si>
  <si>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</si>
  <si>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</si>
  <si>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</si>
  <si>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</si>
  <si>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</si>
  <si>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</si>
  <si>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</si>
  <si>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</si>
  <si>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</si>
  <si>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</si>
  <si>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</si>
  <si>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</si>
  <si>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</si>
  <si>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</si>
  <si>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</si>
  <si>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</si>
  <si>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</si>
  <si>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</si>
  <si>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</si>
  <si>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</si>
  <si>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</si>
  <si>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</si>
  <si>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</si>
  <si>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</si>
  <si>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</si>
  <si>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</si>
  <si>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</si>
  <si>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</si>
  <si>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</si>
  <si>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</si>
  <si>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</si>
  <si>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</si>
  <si>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</si>
  <si>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</si>
  <si>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</si>
  <si>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</si>
  <si>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</si>
  <si>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</si>
  <si>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</si>
  <si>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</si>
  <si>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</si>
  <si>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</si>
  <si>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</si>
  <si>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</si>
  <si>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</si>
  <si>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</si>
  <si>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</si>
  <si>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</si>
  <si>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</si>
  <si>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</si>
  <si>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</si>
  <si>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</si>
  <si>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</si>
  <si>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</si>
  <si>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</si>
  <si>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</si>
  <si>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</si>
  <si>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</si>
  <si>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</si>
  <si>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</si>
  <si>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</si>
  <si>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</si>
  <si>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</si>
  <si>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</si>
  <si>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</si>
  <si>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</si>
  <si>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</si>
  <si>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</si>
  <si>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</si>
  <si>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</si>
  <si>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</si>
  <si>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</si>
  <si>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</si>
  <si>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</si>
  <si>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</si>
  <si>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</si>
  <si>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</si>
  <si>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</si>
  <si>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</si>
  <si>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</si>
  <si>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</si>
  <si>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</si>
  <si>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</si>
  <si>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</si>
  <si>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</si>
  <si>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</si>
  <si>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</si>
  <si>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</si>
  <si>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</si>
  <si>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</si>
  <si>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</si>
  <si>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</si>
  <si>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</si>
  <si>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</si>
  <si>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</si>
  <si>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</si>
  <si>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</si>
  <si>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</si>
  <si>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</si>
  <si>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</si>
  <si>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</si>
  <si>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</si>
  <si>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</si>
  <si>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</si>
  <si>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</si>
  <si>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</si>
  <si>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</si>
  <si>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</si>
  <si>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</si>
  <si>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</si>
  <si>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</si>
  <si>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</si>
  <si>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</si>
  <si>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</si>
  <si>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</si>
  <si>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</si>
  <si>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</si>
  <si>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</si>
  <si>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</si>
  <si>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</si>
  <si>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</si>
  <si>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</si>
  <si>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</si>
  <si>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</si>
  <si>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</si>
  <si>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</si>
  <si>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</si>
  <si>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</si>
  <si>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</si>
  <si>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</si>
  <si>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</si>
  <si>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</si>
  <si>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</si>
  <si>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</si>
  <si>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</si>
  <si>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</si>
  <si>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</si>
  <si>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</si>
  <si>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</si>
  <si>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</si>
  <si>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</si>
  <si>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</si>
  <si>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</si>
  <si>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</si>
  <si>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</si>
  <si>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</si>
  <si>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</si>
  <si>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</si>
  <si>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</si>
  <si>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</si>
  <si>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</si>
  <si>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</si>
  <si>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</si>
  <si>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</si>
  <si>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</si>
  <si>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</si>
  <si>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</si>
  <si>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</si>
  <si>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</si>
  <si>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</si>
  <si>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</si>
  <si>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</si>
  <si>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</si>
  <si>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</si>
  <si>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</si>
  <si>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</si>
  <si>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</si>
  <si>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</si>
  <si>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</si>
  <si>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</si>
  <si>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</si>
  <si>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</si>
  <si>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</si>
  <si>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</si>
  <si>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</si>
  <si>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</si>
  <si>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</si>
  <si>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</si>
  <si>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</si>
  <si>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</si>
  <si>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</si>
  <si>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</si>
  <si>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</si>
  <si>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</si>
  <si>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</si>
  <si>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</si>
  <si>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</si>
  <si>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</si>
  <si>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</si>
  <si>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</si>
  <si>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</si>
  <si>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</si>
  <si>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</si>
  <si>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</si>
  <si>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</si>
  <si>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</si>
  <si>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</si>
  <si>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</si>
  <si>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</si>
  <si>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</si>
  <si>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</si>
  <si>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</si>
  <si>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</si>
  <si>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</si>
  <si>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</si>
  <si>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</si>
  <si>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</si>
  <si>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</si>
  <si>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</si>
  <si>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</si>
  <si>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</si>
  <si>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</si>
  <si>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</si>
  <si>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</si>
  <si>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</si>
  <si>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</si>
  <si>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</si>
  <si>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</si>
  <si>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</si>
  <si>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</si>
  <si>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</si>
  <si>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</si>
  <si>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</si>
  <si>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</si>
  <si>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</si>
  <si>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</si>
  <si>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</si>
  <si>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</si>
  <si>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</si>
  <si>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</si>
  <si>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</si>
  <si>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</si>
  <si>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</si>
  <si>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</si>
  <si>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</si>
  <si>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</si>
  <si>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</si>
  <si>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</si>
  <si>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</si>
  <si>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</si>
  <si>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</si>
  <si>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</si>
  <si>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</si>
  <si>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</si>
  <si>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</si>
  <si>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</si>
  <si>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</si>
  <si>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</si>
  <si>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</si>
  <si>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</si>
  <si>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</si>
  <si>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</si>
  <si>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</si>
  <si>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</si>
  <si>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</si>
  <si>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</si>
  <si>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</si>
  <si>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</si>
  <si>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</si>
  <si>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</si>
  <si>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</si>
  <si>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</si>
  <si>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</si>
  <si>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</si>
  <si>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</si>
  <si>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</si>
  <si>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</si>
  <si>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</si>
  <si>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</si>
  <si>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</si>
  <si>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</si>
  <si>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</si>
  <si>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</si>
  <si>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</si>
  <si>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</si>
  <si>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</si>
  <si>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</si>
  <si>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</si>
  <si>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</si>
  <si>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</si>
  <si>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</si>
  <si>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</si>
  <si>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</si>
  <si>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</si>
  <si>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</si>
  <si>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</si>
  <si>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</si>
  <si>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</si>
  <si>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</si>
  <si>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</si>
  <si>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</si>
  <si>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</si>
  <si>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</si>
  <si>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</si>
  <si>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</si>
  <si>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</si>
  <si>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</si>
  <si>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</si>
  <si>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</si>
  <si>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</si>
  <si>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</si>
  <si>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</si>
  <si>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</si>
  <si>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</si>
  <si>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</si>
  <si>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</si>
  <si>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</si>
  <si>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</si>
  <si>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</si>
  <si>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</si>
  <si>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</si>
  <si>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</si>
  <si>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</si>
  <si>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</si>
  <si>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</si>
  <si>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</si>
  <si>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</si>
  <si>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</si>
  <si>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</si>
  <si>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</si>
  <si>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</si>
  <si>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</si>
  <si>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</si>
  <si>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</si>
  <si>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</si>
  <si>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</si>
  <si>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</si>
  <si>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</si>
  <si>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</si>
  <si>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</si>
  <si>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</si>
  <si>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</si>
  <si>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</si>
  <si>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</si>
  <si>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</si>
  <si>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</si>
  <si>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</si>
  <si>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</si>
  <si>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</si>
  <si>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</si>
  <si>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</si>
  <si>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</si>
  <si>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</si>
  <si>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</si>
  <si>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</si>
  <si>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</si>
  <si>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</si>
  <si>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</si>
  <si>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</si>
  <si>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</si>
  <si>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</si>
  <si>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</si>
  <si>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</si>
  <si>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</si>
  <si>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</si>
  <si>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</si>
  <si>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</si>
  <si>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</si>
  <si>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</si>
  <si>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</si>
  <si>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</si>
  <si>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</si>
  <si>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</si>
  <si>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</si>
  <si>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</si>
  <si>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</si>
  <si>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</si>
  <si>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</si>
  <si>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</si>
  <si>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</si>
  <si>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</si>
  <si>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</si>
  <si>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</si>
  <si>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</si>
  <si>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</si>
  <si>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</si>
  <si>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</si>
  <si>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</si>
  <si>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</si>
  <si>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</si>
  <si>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</si>
  <si>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</si>
  <si>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</si>
  <si>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</si>
  <si>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</si>
  <si>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</si>
  <si>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</si>
  <si>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</si>
  <si>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</si>
  <si>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</si>
  <si>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</si>
  <si>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</si>
  <si>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</si>
  <si>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</si>
  <si>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</si>
  <si>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</si>
  <si>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</si>
  <si>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</si>
  <si>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</si>
  <si>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</si>
  <si>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</si>
  <si>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</si>
  <si>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</si>
  <si>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</si>
  <si>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</si>
  <si>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</si>
  <si>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</si>
  <si>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</si>
  <si>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</si>
  <si>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</si>
  <si>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</si>
  <si>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</si>
  <si>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</si>
  <si>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</si>
  <si>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</si>
  <si>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</si>
  <si>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</si>
  <si>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</si>
  <si>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</si>
  <si>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</si>
  <si>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</si>
  <si>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</si>
  <si>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</si>
  <si>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</si>
  <si>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</si>
  <si>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</si>
  <si>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</si>
  <si>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</si>
  <si>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</si>
  <si>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</si>
  <si>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</si>
  <si>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</si>
  <si>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</si>
  <si>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</si>
  <si>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</si>
  <si>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</si>
  <si>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</si>
  <si>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</si>
  <si>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</si>
  <si>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</si>
  <si>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</si>
  <si>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</si>
  <si>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</si>
  <si>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</si>
  <si>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</si>
  <si>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</si>
  <si>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</si>
  <si>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</si>
  <si>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</si>
  <si>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</si>
  <si>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</si>
  <si>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</si>
  <si>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</si>
  <si>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</si>
  <si>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</si>
  <si>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</si>
  <si>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</si>
  <si>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</si>
  <si>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</si>
  <si>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</si>
  <si>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</si>
  <si>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</si>
  <si>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</si>
  <si>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</si>
  <si>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</si>
  <si>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</si>
  <si>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</si>
  <si>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</si>
  <si>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</si>
  <si>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</si>
  <si>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</si>
  <si>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</si>
  <si>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</si>
  <si>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</si>
  <si>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</si>
  <si>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</si>
  <si>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</si>
  <si>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</si>
  <si>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</si>
  <si>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</si>
  <si>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</si>
  <si>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</si>
  <si>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</si>
  <si>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</si>
  <si>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</si>
  <si>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</si>
  <si>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</si>
  <si>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</si>
  <si>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</si>
  <si>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</si>
  <si>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</si>
  <si>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</si>
  <si>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</si>
  <si>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</si>
  <si>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</si>
  <si>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</si>
  <si>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</si>
  <si>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</si>
  <si>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</si>
  <si>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</si>
  <si>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</si>
  <si>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</si>
  <si>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</si>
  <si>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</si>
  <si>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</si>
  <si>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</si>
  <si>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</si>
  <si>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</si>
  <si>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</si>
  <si>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</si>
  <si>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</si>
  <si>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</si>
  <si>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</si>
  <si>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</si>
  <si>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</si>
  <si>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</si>
  <si>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</si>
  <si>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</si>
  <si>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</si>
  <si>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</si>
  <si>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</si>
  <si>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</si>
  <si>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</si>
  <si>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</si>
  <si>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</si>
  <si>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</si>
  <si>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</si>
  <si>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</si>
  <si>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</si>
  <si>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</si>
  <si>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</si>
  <si>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</si>
  <si>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</si>
  <si>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</si>
  <si>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</si>
  <si>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</si>
  <si>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</si>
  <si>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</si>
  <si>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</si>
  <si>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</si>
  <si>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</si>
  <si>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</si>
  <si>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</si>
  <si>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</si>
  <si>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</si>
  <si>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</si>
  <si>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</si>
  <si>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</si>
  <si>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</si>
  <si>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</si>
  <si>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</si>
  <si>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</si>
  <si>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</si>
  <si>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</si>
  <si>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</si>
  <si>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</si>
  <si>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</si>
  <si>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</si>
  <si>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</si>
  <si>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</si>
  <si>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</si>
  <si>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</si>
  <si>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</si>
  <si>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</si>
  <si>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</si>
  <si>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</si>
  <si>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</si>
  <si>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</si>
  <si>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</si>
  <si>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</si>
  <si>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</si>
  <si>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</si>
  <si>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</si>
  <si>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</si>
  <si>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</si>
  <si>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</si>
  <si>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</si>
  <si>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</si>
  <si>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</si>
  <si>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</si>
  <si>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</si>
  <si>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</si>
  <si>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</si>
  <si>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</si>
  <si>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</si>
  <si>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</si>
  <si>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</si>
  <si>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</si>
  <si>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</si>
  <si>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</si>
  <si>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</si>
  <si>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</si>
  <si>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</si>
  <si>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</si>
  <si>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</si>
  <si>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</si>
  <si>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</si>
  <si>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</si>
  <si>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</si>
  <si>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</si>
  <si>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</si>
  <si>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</si>
  <si>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</si>
  <si>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</si>
  <si>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</si>
  <si>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</si>
  <si>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</si>
  <si>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</si>
  <si>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</si>
  <si>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</si>
  <si>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</si>
  <si>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</si>
  <si>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</si>
  <si>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</si>
  <si>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</si>
  <si>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</si>
  <si>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</si>
  <si>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</si>
  <si>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</si>
  <si>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</si>
  <si>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</si>
  <si>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</si>
  <si>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</si>
  <si>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</si>
  <si>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</si>
  <si>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</si>
  <si>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</si>
  <si>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</si>
  <si>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</si>
  <si>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</si>
  <si>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</si>
  <si>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</si>
  <si>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</si>
  <si>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</si>
  <si>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</si>
  <si>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</si>
  <si>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</si>
  <si>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</si>
  <si>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</si>
  <si>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</si>
  <si>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</si>
  <si>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</si>
  <si>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</si>
  <si>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</si>
  <si>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</si>
  <si>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</si>
  <si>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</si>
  <si>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</si>
  <si>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</si>
  <si>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</si>
  <si>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</si>
  <si>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</si>
  <si>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</si>
  <si>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</si>
  <si>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</si>
  <si>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</si>
  <si>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</si>
  <si>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</si>
  <si>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</si>
  <si>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</si>
  <si>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</si>
  <si>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</si>
  <si>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</si>
  <si>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</si>
  <si>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</si>
  <si>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</si>
  <si>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</si>
  <si>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</si>
  <si>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</si>
  <si>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</si>
  <si>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</si>
  <si>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</si>
  <si>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</si>
  <si>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</si>
  <si>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</si>
  <si>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</si>
  <si>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</si>
  <si>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</si>
  <si>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</si>
  <si>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</si>
  <si>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</si>
  <si>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</si>
  <si>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</si>
  <si>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</si>
  <si>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</si>
  <si>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</si>
  <si>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</si>
  <si>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</si>
  <si>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</si>
  <si>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</si>
  <si>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</si>
  <si>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</si>
  <si>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</si>
  <si>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</si>
  <si>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</si>
  <si>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</si>
  <si>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</si>
  <si>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</si>
  <si>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</si>
  <si>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</si>
  <si>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</si>
  <si>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</si>
  <si>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</si>
  <si>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</si>
  <si>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</si>
  <si>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</si>
  <si>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</si>
  <si>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</si>
  <si>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</si>
  <si>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</si>
  <si>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</si>
  <si>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</si>
  <si>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</si>
  <si>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</si>
  <si>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</si>
  <si>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</si>
  <si>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</si>
  <si>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</si>
  <si>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</si>
  <si>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</si>
  <si>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</si>
  <si>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</si>
  <si>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</si>
  <si>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</si>
  <si>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</si>
  <si>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</si>
  <si>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</si>
  <si>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</si>
  <si>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</si>
  <si>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</si>
  <si>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</si>
  <si>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</si>
  <si>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</si>
  <si>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</si>
  <si>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</si>
  <si>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</si>
  <si>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</si>
  <si>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</si>
  <si>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</si>
  <si>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</si>
  <si>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</si>
  <si>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</si>
  <si>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</si>
  <si>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</si>
  <si>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</si>
  <si>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</si>
  <si>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</si>
  <si>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</si>
  <si>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</si>
  <si>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</si>
  <si>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</si>
  <si>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</si>
  <si>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</si>
  <si>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</si>
  <si>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</si>
  <si>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</si>
  <si>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</si>
  <si>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</si>
  <si>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</si>
  <si>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</si>
  <si>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</si>
  <si>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</si>
  <si>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</si>
  <si>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</si>
  <si>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</si>
  <si>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</si>
  <si>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</si>
  <si>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</si>
  <si>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</si>
  <si>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</si>
  <si>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</si>
  <si>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</si>
  <si>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</si>
  <si>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</si>
  <si>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</si>
  <si>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</si>
  <si>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</si>
  <si>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</si>
  <si>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</si>
  <si>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</si>
  <si>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</si>
  <si>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</si>
  <si>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</si>
  <si>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</si>
  <si>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</si>
  <si>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</si>
  <si>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</si>
  <si>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</si>
  <si>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</si>
  <si>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</si>
  <si>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</si>
  <si>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</si>
  <si>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</si>
  <si>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</si>
  <si>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</si>
  <si>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</si>
  <si>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</si>
  <si>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</si>
  <si>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</si>
  <si>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</si>
  <si>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</si>
  <si>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</si>
  <si>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</si>
  <si>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</si>
  <si>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</si>
  <si>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</si>
  <si>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</si>
  <si>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</si>
  <si>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</si>
  <si>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</si>
  <si>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</si>
  <si>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</si>
  <si>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</si>
  <si>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</si>
  <si>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</si>
  <si>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</si>
  <si>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</si>
  <si>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</si>
  <si>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</si>
  <si>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</si>
  <si>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</si>
  <si>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</si>
  <si>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</si>
  <si>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</si>
  <si>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</si>
  <si>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</si>
  <si>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</si>
  <si>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</si>
  <si>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</si>
  <si>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</si>
  <si>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</si>
  <si>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</si>
  <si>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</si>
  <si>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</si>
  <si>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</si>
  <si>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</si>
  <si>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</si>
  <si>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</si>
  <si>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</si>
  <si>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</si>
  <si>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</si>
  <si>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</si>
  <si>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</si>
  <si>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</si>
  <si>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</si>
  <si>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</si>
  <si>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</si>
  <si>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</si>
  <si>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</si>
  <si>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</si>
  <si>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</si>
  <si>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</si>
  <si>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</si>
  <si>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</si>
  <si>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</si>
  <si>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</si>
  <si>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</si>
  <si>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</si>
  <si>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</si>
  <si>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</si>
  <si>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</si>
  <si>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</si>
  <si>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</si>
  <si>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</si>
  <si>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</si>
  <si>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</si>
  <si>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</si>
  <si>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</si>
  <si>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</si>
  <si>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</si>
  <si>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</si>
  <si>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</si>
  <si>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</si>
  <si>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</si>
  <si>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</si>
  <si>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</si>
  <si>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</si>
  <si>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</si>
  <si>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</si>
  <si>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</si>
  <si>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</si>
  <si>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</si>
  <si>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</si>
  <si>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</si>
  <si>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</si>
  <si>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</si>
  <si>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</si>
  <si>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</si>
  <si>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</si>
  <si>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</si>
  <si>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</si>
  <si>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</si>
  <si>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</si>
  <si>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</si>
  <si>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</si>
  <si>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</si>
  <si>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</si>
  <si>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</si>
  <si>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</si>
  <si>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</si>
  <si>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</si>
  <si>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</si>
  <si>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</si>
  <si>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</si>
  <si>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</si>
  <si>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</si>
  <si>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</si>
  <si>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</si>
  <si>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</si>
  <si>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</si>
  <si>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</si>
  <si>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</si>
  <si>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</si>
  <si>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</si>
  <si>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</si>
  <si>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</si>
  <si>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</si>
  <si>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</si>
  <si>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</si>
  <si>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</si>
  <si>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</si>
  <si>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</si>
  <si>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</si>
  <si>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</si>
  <si>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</si>
  <si>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</si>
  <si>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</si>
  <si>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</si>
  <si>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</si>
  <si>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</si>
  <si>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</si>
  <si>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</si>
  <si>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</si>
  <si>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</si>
  <si>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</si>
  <si>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</si>
  <si>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</si>
  <si>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</si>
  <si>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</si>
  <si>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</si>
  <si>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</si>
  <si>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</si>
  <si>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</si>
  <si>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</si>
  <si>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</si>
  <si>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</si>
  <si>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</si>
  <si>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</si>
  <si>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</si>
  <si>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</si>
  <si>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</si>
  <si>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</si>
  <si>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</si>
  <si>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</si>
  <si>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</si>
  <si>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</si>
  <si>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</si>
  <si>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</si>
  <si>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</si>
  <si>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</si>
  <si>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</si>
  <si>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</si>
  <si>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</si>
  <si>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</si>
  <si>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</si>
  <si>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</si>
  <si>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</si>
  <si>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</si>
  <si>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</si>
  <si>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</si>
  <si>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</si>
  <si>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</si>
  <si>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</si>
  <si>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</si>
  <si>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</si>
  <si>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</si>
  <si>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</si>
  <si>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</si>
  <si>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</si>
  <si>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</si>
  <si>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</si>
  <si>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</si>
  <si>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</si>
  <si>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</si>
  <si>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</si>
  <si>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</si>
  <si>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</si>
  <si>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</si>
  <si>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</si>
  <si>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</si>
  <si>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</si>
  <si>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</si>
  <si>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</si>
  <si>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</si>
  <si>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</si>
  <si>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</si>
  <si>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</si>
  <si>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</si>
  <si>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</si>
  <si>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</si>
  <si>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</si>
  <si>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</si>
  <si>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</si>
  <si>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</si>
  <si>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</si>
  <si>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</si>
  <si>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</si>
  <si>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</si>
  <si>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</si>
  <si>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</si>
  <si>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</si>
  <si>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</si>
  <si>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</si>
  <si>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</si>
  <si>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</si>
  <si>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</si>
  <si>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</si>
  <si>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</si>
  <si>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</si>
  <si>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</si>
  <si>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</si>
  <si>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</si>
  <si>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</si>
  <si>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</si>
  <si>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</si>
  <si>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</si>
  <si>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</si>
  <si>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</si>
  <si>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</si>
  <si>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</si>
  <si>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</si>
  <si>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</si>
  <si>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</si>
  <si>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</si>
  <si>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</si>
  <si>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</si>
  <si>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</si>
  <si>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</si>
  <si>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</si>
  <si>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</si>
  <si>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</si>
  <si>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</si>
  <si>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</si>
  <si>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</si>
  <si>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</si>
  <si>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</si>
  <si>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</si>
  <si>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</si>
  <si>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</si>
  <si>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</si>
  <si>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</si>
  <si>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</si>
  <si>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</si>
  <si>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</si>
  <si>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</si>
  <si>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</si>
  <si>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</si>
  <si>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</si>
  <si>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</si>
  <si>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</si>
  <si>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</si>
  <si>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</si>
  <si>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</si>
  <si>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</si>
  <si>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</si>
  <si>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</si>
  <si>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</si>
  <si>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</si>
  <si>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</si>
  <si>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</si>
  <si>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</si>
  <si>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</si>
  <si>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</si>
  <si>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</si>
  <si>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</si>
  <si>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</si>
  <si>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</si>
  <si>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</si>
  <si>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</si>
  <si>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</si>
  <si>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</si>
  <si>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</si>
  <si>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</si>
  <si>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</si>
  <si>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</si>
  <si>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</si>
  <si>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</si>
  <si>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</si>
  <si>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</si>
  <si>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</si>
  <si>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</si>
  <si>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</si>
  <si>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</si>
  <si>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</si>
  <si>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</si>
  <si>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</si>
  <si>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</si>
  <si>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</si>
  <si>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</si>
  <si>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</si>
  <si>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</si>
  <si>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</si>
  <si>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</si>
  <si>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</si>
  <si>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</si>
  <si>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</si>
  <si>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</si>
  <si>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</si>
  <si>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</si>
  <si>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</si>
  <si>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</si>
  <si>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</si>
  <si>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</si>
  <si>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</si>
  <si>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</si>
  <si>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</si>
  <si>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</si>
  <si>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</si>
  <si>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</si>
  <si>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</si>
  <si>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</si>
  <si>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</si>
  <si>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</si>
  <si>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</si>
  <si>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</si>
  <si>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</si>
  <si>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</si>
  <si>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</si>
  <si>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</si>
  <si>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</si>
  <si>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</si>
  <si>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</si>
  <si>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</si>
  <si>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</si>
  <si>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</si>
  <si>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</si>
  <si>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</si>
  <si>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</si>
  <si>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</si>
  <si>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</si>
  <si>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</si>
  <si>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</si>
  <si>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</si>
  <si>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</si>
  <si>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</si>
  <si>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</si>
  <si>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</si>
  <si>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</si>
  <si>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</si>
  <si>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</si>
  <si>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</si>
  <si>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</si>
  <si>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</si>
  <si>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</si>
  <si>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</si>
  <si>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</si>
  <si>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</si>
  <si>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</si>
  <si>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</si>
  <si>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</si>
  <si>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</si>
  <si>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</si>
  <si>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</si>
  <si>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</si>
  <si>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</si>
  <si>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</si>
  <si>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</si>
  <si>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</si>
  <si>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</si>
  <si>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</si>
  <si>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</si>
  <si>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</si>
  <si>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</si>
  <si>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</si>
  <si>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</si>
  <si>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</si>
  <si>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</si>
  <si>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</si>
  <si>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</si>
  <si>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</si>
  <si>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</si>
  <si>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</si>
  <si>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</si>
  <si>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</si>
  <si>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</si>
  <si>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</si>
  <si>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</si>
  <si>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</si>
  <si>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</si>
  <si>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</si>
  <si>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</si>
  <si>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</si>
  <si>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</si>
  <si>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</si>
  <si>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</si>
  <si>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</si>
  <si>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</si>
  <si>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</si>
  <si>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</si>
  <si>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</si>
  <si>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</si>
  <si>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</si>
  <si>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</si>
  <si>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</si>
  <si>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</si>
  <si>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</si>
  <si>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</si>
  <si>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</si>
  <si>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</si>
  <si>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</si>
  <si>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</si>
  <si>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</si>
  <si>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</si>
  <si>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</si>
  <si>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</si>
  <si>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</si>
  <si>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</si>
  <si>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</si>
  <si>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</si>
  <si>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</si>
  <si>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</si>
  <si>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</si>
  <si>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</si>
  <si>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</si>
  <si>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</si>
  <si>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</si>
  <si>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</si>
  <si>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</si>
  <si>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</si>
  <si>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</si>
  <si>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</si>
  <si>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</si>
  <si>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</si>
  <si>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</si>
  <si>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</si>
  <si>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</si>
  <si>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</si>
  <si>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</si>
  <si>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</si>
  <si>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</si>
  <si>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</si>
  <si>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</si>
  <si>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</si>
  <si>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</si>
  <si>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</si>
  <si>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</si>
  <si>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</si>
  <si>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</si>
  <si>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</si>
  <si>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</si>
  <si>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</si>
  <si>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</si>
  <si>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</si>
  <si>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</si>
  <si>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</si>
  <si>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</si>
  <si>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</si>
  <si>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</si>
  <si>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</si>
  <si>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</si>
  <si>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</si>
  <si>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</si>
  <si>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</si>
  <si>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</si>
  <si>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</si>
  <si>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</si>
  <si>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</si>
  <si>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</si>
  <si>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</si>
  <si>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</si>
  <si>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</si>
  <si>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</si>
  <si>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</si>
  <si>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</si>
  <si>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</si>
  <si>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</si>
  <si>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</si>
  <si>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</si>
  <si>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</si>
  <si>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</si>
  <si>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</si>
  <si>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</si>
  <si>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</si>
  <si>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</si>
  <si>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</si>
  <si>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</si>
  <si>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</si>
  <si>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</si>
  <si>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</si>
  <si>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</si>
  <si>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</si>
  <si>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</si>
  <si>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</si>
  <si>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</si>
  <si>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</si>
  <si>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</si>
  <si>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</si>
  <si>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</si>
  <si>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</si>
  <si>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</si>
  <si>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</si>
  <si>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</si>
  <si>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</si>
  <si>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</si>
  <si>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</si>
  <si>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</si>
  <si>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</si>
  <si>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</si>
  <si>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</si>
  <si>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</si>
  <si>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</si>
  <si>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</si>
  <si>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</si>
  <si>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</si>
  <si>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</si>
  <si>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</si>
  <si>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</si>
  <si>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</si>
  <si>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</si>
  <si>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</si>
  <si>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</si>
  <si>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</si>
  <si>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</si>
  <si>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</si>
  <si>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</si>
  <si>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</si>
  <si>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</si>
  <si>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</si>
  <si>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</si>
  <si>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</si>
  <si>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</si>
  <si>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</si>
  <si>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</si>
  <si>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</si>
  <si>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</si>
  <si>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</si>
  <si>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</si>
  <si>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</si>
  <si>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</si>
  <si>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</si>
  <si>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</si>
  <si>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</si>
  <si>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</si>
  <si>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</si>
  <si>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</si>
  <si>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</si>
  <si>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</si>
  <si>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</si>
  <si>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</si>
  <si>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</si>
  <si>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</si>
  <si>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</si>
  <si>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</si>
  <si>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</si>
  <si>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</si>
  <si>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</si>
  <si>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</si>
  <si>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</si>
  <si>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</si>
  <si>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</si>
  <si>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</si>
  <si>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</si>
  <si>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</si>
  <si>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</si>
  <si>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</si>
  <si>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</si>
  <si>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</si>
  <si>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</si>
  <si>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</si>
  <si>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</si>
  <si>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</si>
  <si>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</si>
  <si>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</si>
  <si>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</si>
  <si>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</si>
  <si>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</si>
  <si>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</si>
  <si>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</si>
  <si>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</si>
  <si>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</si>
  <si>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</si>
  <si>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</si>
  <si>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</si>
  <si>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</si>
  <si>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</si>
  <si>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</si>
  <si>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</si>
  <si>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</si>
  <si>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</si>
  <si>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</si>
  <si>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</si>
  <si>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</si>
  <si>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</si>
  <si>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</si>
  <si>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</si>
  <si>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</si>
  <si>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</si>
  <si>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</si>
  <si>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</si>
  <si>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</si>
  <si>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</si>
  <si>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</si>
  <si>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</si>
  <si>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</si>
  <si>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</si>
  <si>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</si>
  <si>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</si>
  <si>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</si>
  <si>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</si>
  <si>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</si>
  <si>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</si>
  <si>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</si>
  <si>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</si>
  <si>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</si>
  <si>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</si>
  <si>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</si>
  <si>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</si>
  <si>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</si>
  <si>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</si>
  <si>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</si>
  <si>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</si>
  <si>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</si>
  <si>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</si>
  <si>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</si>
  <si>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</si>
  <si>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</si>
  <si>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</si>
  <si>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</si>
  <si>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</si>
  <si>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</si>
  <si>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</si>
  <si>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</si>
  <si>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</si>
  <si>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</si>
  <si>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</si>
  <si>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</si>
  <si>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</si>
  <si>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</si>
  <si>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</si>
  <si>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</si>
  <si>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</si>
  <si>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</si>
  <si>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</si>
  <si>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</si>
  <si>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</si>
  <si>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</si>
  <si>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</si>
  <si>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</si>
  <si>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</si>
  <si>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</si>
  <si>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</si>
  <si>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</si>
  <si>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</si>
  <si>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</si>
  <si>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</si>
  <si>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</si>
  <si>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</si>
  <si>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</si>
  <si>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</si>
  <si>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</si>
  <si>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</si>
  <si>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</si>
  <si>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</si>
  <si>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</si>
  <si>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</si>
  <si>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</si>
  <si>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</si>
  <si>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</si>
  <si>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</si>
  <si>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</si>
  <si>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</si>
  <si>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</si>
  <si>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</si>
  <si>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</si>
  <si>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</si>
  <si>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</si>
  <si>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</si>
  <si>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</si>
  <si>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</si>
  <si>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</si>
  <si>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</si>
  <si>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</si>
  <si>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</si>
  <si>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</si>
  <si>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</si>
  <si>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</si>
  <si>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</si>
  <si>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</si>
  <si>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</si>
  <si>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</si>
  <si>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</si>
  <si>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</si>
  <si>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</si>
  <si>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</si>
  <si>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</si>
  <si>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</si>
  <si>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</si>
  <si>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</si>
  <si>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</si>
  <si>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</si>
  <si>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</si>
  <si>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</si>
  <si>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</si>
  <si>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</si>
  <si>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</si>
  <si>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</si>
  <si>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</si>
  <si>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</si>
  <si>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</si>
  <si>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</si>
  <si>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</si>
  <si>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</si>
  <si>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</si>
  <si>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</si>
  <si>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</si>
  <si>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</si>
  <si>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</si>
  <si>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</si>
  <si>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</si>
  <si>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</si>
  <si>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</si>
  <si>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</si>
  <si>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</si>
  <si>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</si>
  <si>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</si>
  <si>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</si>
  <si>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</si>
  <si>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</si>
  <si>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</si>
  <si>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</si>
  <si>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</si>
  <si>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</si>
  <si>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</si>
  <si>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</si>
  <si>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</si>
  <si>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</si>
  <si>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</si>
  <si>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</si>
  <si>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</si>
  <si>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</si>
  <si>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</si>
  <si>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</si>
  <si>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</si>
  <si>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</si>
  <si>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</si>
  <si>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</si>
  <si>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</si>
  <si>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</si>
  <si>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</si>
  <si>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</si>
  <si>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</si>
  <si>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</si>
  <si>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</si>
  <si>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</si>
  <si>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</si>
  <si>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</si>
  <si>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</si>
  <si>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</si>
  <si>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</si>
  <si>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</si>
  <si>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</si>
  <si>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</si>
  <si>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</si>
  <si>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</si>
  <si>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</si>
  <si>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</si>
  <si>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</si>
  <si>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</si>
  <si>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</si>
  <si>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</si>
  <si>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</si>
  <si>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</si>
  <si>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</si>
  <si>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</si>
  <si>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</si>
  <si>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</si>
  <si>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</si>
  <si>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</si>
  <si>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</si>
  <si>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</si>
  <si>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</si>
  <si>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</si>
  <si>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</si>
  <si>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</si>
  <si>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</si>
  <si>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</si>
  <si>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</si>
  <si>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</si>
  <si>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</si>
  <si>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</si>
  <si>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</si>
  <si>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</si>
  <si>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</si>
  <si>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</si>
  <si>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</si>
  <si>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</si>
  <si>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</si>
  <si>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</si>
  <si>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</si>
  <si>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</si>
  <si>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</si>
  <si>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</si>
  <si>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</si>
  <si>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</si>
  <si>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</si>
  <si>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</si>
  <si>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</si>
  <si>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</si>
  <si>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</si>
  <si>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</si>
  <si>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</si>
  <si>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</si>
  <si>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</si>
  <si>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</si>
  <si>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</si>
  <si>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</si>
  <si>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</si>
  <si>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</si>
  <si>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</si>
  <si>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</si>
  <si>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</si>
  <si>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</si>
  <si>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</si>
  <si>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</si>
  <si>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</si>
  <si>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</si>
  <si>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</si>
  <si>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</si>
  <si>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</si>
  <si>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</si>
  <si>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</si>
  <si>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</si>
  <si>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</si>
  <si>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</si>
  <si>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</si>
  <si>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</si>
  <si>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</si>
  <si>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</si>
  <si>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</si>
  <si>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</si>
  <si>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</si>
  <si>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</si>
  <si>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</si>
  <si>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</si>
  <si>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</si>
  <si>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</si>
  <si>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</si>
  <si>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</si>
  <si>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</si>
  <si>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</si>
  <si>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</si>
  <si>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</si>
  <si>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</si>
  <si>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</si>
  <si>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</si>
  <si>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</si>
  <si>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</si>
  <si>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</si>
  <si>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</si>
  <si>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</si>
  <si>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</si>
  <si>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</si>
  <si>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</si>
  <si>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</si>
  <si>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</si>
  <si>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</si>
  <si>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</si>
  <si>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</si>
  <si>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</si>
  <si>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</si>
  <si>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</si>
  <si>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</si>
  <si>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</si>
  <si>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</si>
  <si>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</si>
  <si>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</si>
  <si>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</si>
  <si>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</si>
  <si>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</si>
  <si>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</si>
  <si>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</si>
  <si>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</si>
  <si>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</si>
  <si>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</si>
  <si>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</si>
  <si>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</si>
  <si>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</si>
  <si>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</si>
  <si>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</si>
  <si>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</si>
  <si>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</si>
  <si>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</si>
  <si>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</si>
  <si>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</si>
  <si>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</si>
  <si>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</si>
  <si>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</si>
  <si>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</si>
  <si>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</si>
  <si>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</si>
  <si>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</si>
  <si>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</si>
  <si>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</si>
  <si>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</si>
  <si>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</si>
  <si>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</si>
  <si>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</si>
  <si>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</si>
  <si>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</si>
  <si>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</si>
  <si>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</si>
  <si>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</si>
  <si>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</si>
  <si>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</si>
  <si>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</si>
  <si>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</si>
  <si>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</si>
  <si>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</si>
  <si>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</si>
  <si>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</si>
  <si>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</si>
  <si>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</si>
  <si>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</si>
  <si>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</si>
  <si>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</si>
  <si>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</si>
  <si>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</si>
  <si>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</si>
  <si>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</si>
  <si>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</si>
  <si>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</si>
  <si>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</si>
  <si>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</si>
  <si>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</si>
  <si>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</si>
  <si>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</si>
  <si>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</si>
  <si>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</si>
  <si>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</si>
  <si>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</si>
  <si>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</si>
  <si>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</si>
  <si>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</si>
  <si>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</si>
  <si>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</si>
  <si>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</si>
  <si>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</si>
  <si>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</si>
  <si>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</si>
  <si>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</si>
  <si>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</si>
  <si>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</si>
  <si>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</si>
  <si>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</si>
  <si>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</si>
  <si>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</si>
  <si>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</si>
  <si>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</si>
  <si>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</si>
  <si>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</si>
  <si>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</si>
  <si>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</si>
  <si>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</si>
  <si>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</si>
  <si>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</si>
  <si>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</si>
  <si>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</si>
  <si>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</si>
  <si>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</si>
  <si>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</si>
  <si>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</si>
  <si>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</si>
  <si>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</si>
  <si>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</si>
  <si>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</si>
  <si>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</si>
  <si>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</si>
  <si>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</si>
  <si>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</si>
  <si>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</si>
  <si>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</si>
  <si>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</si>
  <si>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</si>
  <si>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</si>
  <si>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</si>
  <si>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</si>
  <si>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</si>
  <si>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</si>
  <si>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</si>
  <si>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</si>
  <si>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</si>
  <si>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</si>
  <si>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</si>
  <si>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</si>
  <si>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</si>
  <si>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</si>
  <si>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</si>
  <si>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</si>
  <si>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</si>
  <si>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</si>
  <si>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</si>
  <si>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</si>
  <si>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</si>
  <si>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</si>
  <si>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</si>
  <si>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</si>
  <si>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</si>
  <si>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</si>
  <si>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</si>
  <si>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</si>
  <si>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</si>
  <si>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</si>
  <si>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</si>
  <si>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</si>
  <si>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</si>
  <si>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</si>
  <si>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</si>
  <si>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</si>
  <si>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</si>
  <si>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</si>
  <si>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</si>
  <si>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</si>
  <si>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</si>
  <si>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</si>
  <si>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</si>
  <si>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</si>
  <si>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</si>
  <si>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</si>
  <si>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</si>
  <si>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</si>
  <si>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</si>
  <si>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</si>
  <si>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</si>
  <si>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</si>
  <si>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</si>
  <si>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</si>
  <si>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</si>
  <si>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</si>
  <si>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</si>
  <si>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</si>
  <si>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</si>
  <si>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</si>
  <si>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</si>
  <si>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</si>
  <si>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</si>
  <si>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</si>
  <si>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</si>
  <si>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</si>
  <si>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</si>
  <si>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</si>
  <si>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</si>
  <si>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</si>
  <si>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</si>
  <si>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</si>
  <si>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</si>
  <si>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</si>
  <si>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</si>
  <si>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</si>
  <si>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</si>
  <si>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</si>
  <si>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</si>
  <si>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</si>
  <si>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</si>
  <si>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</si>
  <si>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</si>
  <si>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</si>
  <si>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</si>
  <si>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</si>
  <si>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</si>
  <si>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</si>
  <si>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</si>
  <si>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</si>
  <si>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</si>
  <si>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</si>
  <si>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</si>
  <si>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</si>
  <si>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</si>
  <si>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</si>
  <si>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</si>
  <si>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</si>
  <si>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</si>
  <si>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</si>
  <si>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</si>
  <si>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</si>
  <si>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</si>
  <si>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</si>
  <si>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</si>
  <si>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</si>
  <si>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</si>
  <si>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</si>
  <si>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</si>
  <si>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</si>
  <si>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</si>
  <si>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</si>
  <si>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</si>
  <si>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</si>
  <si>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</si>
  <si>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</si>
  <si>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</si>
  <si>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</si>
  <si>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</si>
  <si>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</si>
  <si>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</si>
  <si>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</si>
  <si>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</si>
  <si>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</si>
  <si>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</si>
  <si>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</si>
  <si>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</si>
  <si>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</si>
  <si>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</si>
  <si>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</si>
  <si>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</si>
  <si>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</si>
  <si>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</si>
  <si>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</si>
  <si>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</si>
  <si>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</si>
  <si>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</si>
  <si>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</si>
  <si>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</si>
  <si>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</si>
  <si>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</si>
  <si>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</si>
  <si>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</si>
  <si>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</si>
  <si>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</si>
  <si>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</si>
  <si>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</si>
  <si>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</si>
  <si>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</si>
  <si>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</si>
  <si>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</si>
  <si>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</si>
  <si>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</si>
  <si>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</si>
  <si>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</si>
  <si>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</si>
  <si>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</si>
  <si>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</si>
  <si>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</si>
  <si>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</si>
  <si>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</si>
  <si>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</si>
  <si>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</si>
  <si>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</si>
  <si>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</si>
  <si>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</si>
  <si>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</si>
  <si>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</si>
  <si>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</si>
  <si>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</si>
  <si>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</si>
  <si>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</si>
  <si>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</si>
  <si>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</si>
  <si>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</si>
  <si>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</si>
  <si>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</si>
  <si>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</si>
  <si>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</si>
  <si>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</si>
  <si>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</si>
  <si>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</si>
  <si>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</si>
  <si>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</si>
  <si>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</si>
  <si>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</si>
  <si>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</si>
  <si>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</si>
  <si>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</si>
  <si>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</si>
  <si>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</si>
  <si>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</si>
  <si>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</si>
  <si>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</si>
  <si>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</si>
  <si>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</si>
  <si>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</si>
  <si>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</si>
  <si>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</si>
  <si>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</si>
  <si>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</si>
  <si>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</si>
  <si>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</si>
  <si>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</si>
  <si>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</si>
  <si>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</si>
  <si>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</si>
  <si>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</si>
  <si>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</si>
  <si>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</si>
  <si>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</si>
  <si>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</si>
  <si>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</si>
  <si>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</si>
  <si>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</si>
  <si>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</si>
  <si>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</si>
  <si>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</si>
  <si>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</si>
  <si>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</si>
  <si>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</si>
  <si>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</si>
  <si>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</si>
  <si>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</si>
  <si>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</si>
  <si>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</si>
  <si>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</si>
  <si>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</si>
  <si>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</si>
  <si>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</si>
  <si>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</si>
  <si>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</si>
  <si>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</si>
  <si>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</si>
  <si>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</si>
  <si>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</si>
  <si>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</si>
  <si>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</si>
  <si>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</si>
  <si>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</si>
  <si>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</si>
  <si>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</si>
  <si>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</si>
  <si>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</si>
  <si>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</si>
  <si>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</si>
  <si>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</si>
  <si>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</si>
  <si>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</si>
  <si>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</si>
  <si>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</si>
  <si>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</si>
  <si>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</si>
  <si>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</si>
  <si>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</si>
  <si>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</si>
  <si>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</si>
  <si>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</si>
  <si>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</si>
  <si>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</si>
  <si>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</si>
  <si>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</si>
  <si>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</si>
  <si>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</si>
  <si>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</si>
  <si>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</si>
  <si>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</si>
  <si>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</si>
  <si>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</si>
  <si>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</si>
  <si>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</si>
  <si>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</si>
  <si>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</si>
  <si>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</si>
  <si>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</si>
  <si>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</si>
  <si>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</si>
  <si>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</si>
  <si>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</si>
  <si>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</si>
  <si>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</si>
  <si>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</si>
  <si>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</si>
  <si>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</si>
  <si>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</si>
  <si>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</si>
  <si>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</si>
  <si>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</si>
  <si>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</si>
  <si>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</si>
  <si>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</si>
  <si>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</si>
  <si>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</si>
  <si>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</si>
  <si>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</si>
  <si>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</si>
  <si>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</si>
  <si>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</si>
  <si>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</si>
  <si>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</si>
  <si>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</si>
  <si>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</si>
  <si>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</si>
  <si>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</si>
  <si>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</si>
  <si>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</si>
  <si>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</si>
  <si>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</si>
  <si>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</si>
  <si>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</si>
  <si>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</si>
  <si>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</si>
  <si>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</si>
  <si>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</si>
  <si>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</si>
  <si>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</si>
  <si>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</si>
  <si>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</si>
  <si>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</si>
  <si>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</si>
  <si>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</si>
  <si>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</si>
  <si>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</si>
  <si>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</si>
  <si>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</si>
  <si>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</si>
  <si>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</si>
  <si>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</si>
  <si>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</si>
  <si>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</si>
  <si>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</si>
  <si>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</si>
  <si>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</si>
  <si>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</si>
  <si>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</si>
  <si>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</si>
  <si>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</si>
  <si>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</si>
  <si>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</si>
  <si>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</si>
  <si>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</si>
  <si>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</si>
  <si>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</si>
  <si>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</si>
  <si>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</si>
  <si>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</si>
  <si>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</si>
  <si>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</si>
  <si>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</si>
  <si>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</si>
  <si>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</si>
  <si>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</si>
  <si>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</si>
  <si>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</si>
  <si>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</si>
  <si>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</si>
  <si>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</si>
  <si>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</si>
  <si>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</si>
  <si>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</si>
  <si>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</si>
  <si>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</si>
  <si>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</si>
  <si>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</si>
  <si>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</si>
  <si>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</si>
  <si>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</si>
  <si>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</si>
  <si>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</si>
  <si>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</si>
  <si>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</si>
  <si>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</si>
  <si>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</si>
  <si>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</si>
  <si>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</si>
  <si>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</si>
  <si>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</si>
  <si>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</si>
  <si>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</si>
  <si>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</si>
  <si>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</si>
  <si>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</si>
  <si>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</si>
  <si>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</si>
  <si>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</si>
  <si>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</si>
  <si>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</si>
  <si>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</si>
  <si>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</si>
  <si>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</si>
  <si>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</si>
  <si>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</si>
  <si>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</si>
  <si>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</si>
  <si>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</si>
  <si>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</si>
  <si>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</si>
  <si>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</si>
  <si>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</si>
  <si>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</si>
  <si>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</si>
  <si>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</si>
  <si>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</si>
  <si>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</si>
  <si>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</si>
  <si>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</si>
  <si>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</si>
  <si>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</si>
  <si>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</si>
  <si>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</si>
  <si>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</si>
  <si>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</si>
  <si>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</si>
  <si>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</si>
  <si>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</si>
  <si>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</si>
  <si>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</si>
  <si>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</si>
  <si>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</si>
  <si>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</si>
  <si>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</si>
  <si>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</si>
  <si>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</si>
  <si>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</si>
  <si>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</si>
  <si>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</si>
  <si>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</si>
  <si>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</si>
  <si>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</si>
  <si>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</si>
  <si>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</si>
  <si>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</si>
  <si>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</si>
  <si>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</si>
  <si>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</si>
  <si>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</si>
  <si>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</si>
  <si>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</si>
  <si>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</si>
  <si>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</si>
  <si>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</si>
  <si>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</si>
  <si>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</si>
  <si>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</si>
  <si>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</si>
  <si>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</si>
  <si>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</si>
  <si>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</si>
  <si>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</si>
  <si>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</si>
  <si>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</si>
  <si>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</si>
  <si>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</si>
  <si>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</si>
  <si>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</si>
  <si>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</si>
  <si>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</si>
  <si>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</si>
  <si>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</si>
  <si>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</si>
  <si>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</si>
  <si>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</si>
  <si>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</si>
  <si>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</si>
  <si>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</si>
  <si>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</si>
  <si>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</si>
  <si>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</si>
  <si>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</si>
  <si>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</si>
  <si>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</si>
  <si>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</si>
  <si>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</si>
  <si>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</si>
  <si>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</si>
  <si>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</si>
  <si>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</si>
  <si>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</si>
  <si>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</si>
  <si>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</si>
  <si>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</si>
  <si>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</si>
  <si>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</si>
  <si>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</si>
  <si>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</si>
  <si>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</si>
  <si>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</si>
  <si>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</si>
  <si>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</si>
  <si>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</si>
  <si>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</si>
  <si>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</si>
  <si>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</si>
  <si>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</si>
  <si>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</si>
  <si>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</si>
  <si>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</si>
  <si>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</si>
  <si>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</si>
  <si>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</si>
  <si>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</si>
  <si>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</si>
  <si>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</si>
  <si>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</si>
  <si>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</si>
  <si>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</si>
  <si>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</si>
  <si>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</si>
  <si>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</si>
  <si>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</si>
  <si>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</si>
  <si>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</si>
  <si>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</si>
  <si>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</si>
  <si>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</si>
  <si>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</si>
  <si>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</si>
  <si>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</si>
  <si>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</si>
  <si>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</si>
  <si>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</si>
  <si>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</si>
  <si>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</si>
  <si>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</si>
  <si>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</si>
  <si>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</si>
  <si>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</si>
  <si>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</si>
  <si>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</si>
  <si>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</si>
  <si>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</si>
  <si>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</si>
  <si>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</si>
  <si>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</si>
  <si>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</si>
  <si>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</si>
  <si>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</si>
  <si>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</si>
  <si>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</si>
  <si>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</si>
  <si>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</si>
  <si>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</si>
  <si>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</si>
  <si>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</si>
  <si>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</si>
  <si>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</si>
  <si>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</si>
  <si>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</si>
  <si>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</si>
  <si>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</si>
  <si>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</si>
  <si>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</si>
  <si>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</si>
  <si>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</si>
  <si>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</si>
  <si>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</si>
  <si>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</si>
  <si>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</si>
  <si>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</si>
  <si>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</si>
  <si>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</si>
  <si>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</si>
  <si>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</si>
  <si>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</si>
  <si>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</si>
  <si>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</si>
  <si>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</si>
  <si>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</si>
  <si>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</si>
  <si>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</si>
  <si>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</si>
  <si>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</si>
  <si>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</si>
  <si>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</si>
  <si>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</si>
  <si>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</si>
  <si>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</si>
  <si>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</si>
  <si>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</si>
  <si>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</si>
  <si>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</si>
  <si>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</si>
  <si>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</si>
  <si>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</si>
  <si>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</si>
  <si>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</si>
  <si>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</si>
  <si>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</si>
  <si>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</si>
  <si>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</si>
  <si>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</si>
  <si>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</si>
  <si>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</si>
  <si>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</si>
  <si>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</si>
  <si>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</si>
  <si>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</si>
  <si>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</si>
  <si>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</si>
  <si>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</si>
  <si>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</si>
  <si>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</si>
  <si>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</si>
  <si>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</si>
  <si>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</si>
  <si>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</si>
  <si>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</si>
  <si>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</si>
  <si>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</si>
  <si>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</si>
  <si>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</si>
  <si>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</si>
  <si>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</si>
  <si>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</si>
  <si>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</si>
  <si>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</si>
  <si>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</si>
  <si>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</si>
  <si>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</si>
  <si>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</si>
  <si>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</si>
  <si>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</si>
  <si>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</si>
  <si>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</si>
  <si>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</si>
  <si>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</si>
  <si>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</si>
  <si>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</si>
  <si>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</si>
  <si>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</si>
  <si>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</si>
  <si>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</si>
  <si>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</si>
  <si>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</si>
  <si>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</si>
  <si>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</si>
  <si>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</si>
  <si>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</si>
  <si>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</si>
  <si>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</si>
  <si>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</si>
  <si>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</si>
  <si>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</si>
  <si>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</si>
  <si>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</si>
  <si>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</si>
  <si>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</si>
  <si>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</si>
  <si>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</si>
  <si>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</si>
  <si>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</si>
  <si>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</si>
  <si>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</si>
  <si>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</si>
  <si>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</si>
  <si>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</si>
  <si>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</si>
  <si>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</si>
  <si>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</si>
  <si>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</si>
  <si>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</si>
  <si>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</si>
  <si>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</si>
  <si>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</si>
  <si>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</si>
  <si>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</si>
  <si>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</si>
  <si>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</si>
  <si>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</si>
  <si>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</si>
  <si>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</si>
  <si>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</si>
  <si>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</si>
  <si>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</si>
  <si>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</si>
  <si>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</si>
  <si>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</si>
  <si>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</si>
  <si>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</si>
  <si>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</si>
  <si>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</si>
  <si>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</si>
  <si>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</si>
  <si>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</si>
  <si>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</si>
  <si>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</si>
  <si>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</si>
  <si>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</si>
  <si>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</si>
  <si>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</si>
  <si>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</si>
  <si>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</si>
  <si>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</si>
  <si>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</si>
  <si>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</si>
  <si>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</si>
  <si>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</si>
  <si>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</si>
  <si>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</si>
  <si>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</si>
  <si>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</si>
  <si>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</si>
  <si>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</si>
  <si>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</si>
  <si>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</si>
  <si>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</si>
  <si>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</si>
  <si>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</si>
  <si>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</si>
  <si>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</si>
  <si>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</si>
  <si>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</si>
  <si>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</si>
  <si>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</si>
  <si>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</si>
  <si>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</si>
  <si>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</si>
  <si>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</si>
  <si>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</si>
  <si>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</si>
  <si>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</si>
  <si>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</si>
  <si>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</si>
  <si>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</si>
  <si>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</si>
  <si>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</si>
  <si>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</si>
  <si>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</si>
  <si>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</si>
  <si>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</si>
  <si>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</si>
  <si>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</si>
  <si>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</si>
  <si>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</si>
  <si>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</si>
  <si>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</si>
  <si>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</si>
  <si>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</si>
  <si>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</si>
  <si>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</si>
  <si>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</si>
  <si>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</si>
  <si>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</si>
  <si>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</si>
  <si>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</si>
  <si>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</si>
  <si>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</si>
  <si>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</si>
  <si>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</si>
  <si>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</si>
  <si>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</si>
  <si>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</si>
  <si>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</si>
  <si>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</si>
  <si>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</si>
  <si>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</si>
  <si>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</si>
  <si>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</si>
  <si>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</si>
  <si>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</si>
  <si>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</si>
  <si>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</si>
  <si>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</si>
  <si>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</si>
  <si>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</si>
  <si>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</si>
  <si>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</si>
  <si>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</si>
  <si>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</si>
  <si>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</si>
  <si>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</si>
  <si>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</si>
  <si>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</si>
  <si>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</si>
  <si>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</si>
  <si>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</si>
  <si>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</si>
  <si>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</si>
  <si>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</si>
  <si>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</si>
  <si>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</si>
  <si>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</si>
  <si>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</si>
  <si>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</si>
  <si>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</si>
  <si>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</si>
  <si>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</si>
  <si>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</si>
  <si>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</si>
  <si>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</si>
  <si>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</si>
  <si>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</si>
  <si>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</si>
  <si>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</si>
  <si>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</si>
  <si>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</si>
  <si>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</si>
  <si>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</si>
  <si>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</si>
  <si>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</si>
  <si>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</si>
  <si>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</si>
  <si>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</si>
  <si>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</si>
  <si>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</si>
  <si>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</si>
  <si>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</si>
  <si>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</si>
  <si>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</si>
  <si>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</si>
  <si>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</si>
  <si>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</si>
  <si>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</si>
  <si>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</si>
  <si>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</si>
  <si>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</si>
  <si>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</si>
  <si>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</si>
  <si>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</si>
  <si>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</si>
  <si>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</si>
  <si>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</si>
  <si>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</si>
  <si>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</si>
  <si>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</si>
  <si>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</si>
  <si>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</si>
  <si>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</si>
  <si>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</si>
  <si>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</si>
  <si>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</si>
  <si>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</si>
  <si>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</si>
  <si>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</si>
  <si>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</si>
  <si>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</si>
  <si>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</si>
  <si>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</si>
  <si>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</si>
  <si>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</si>
  <si>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</si>
  <si>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</si>
  <si>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</si>
  <si>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</si>
  <si>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</si>
  <si>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</si>
  <si>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</si>
  <si>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</si>
  <si>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</si>
  <si>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</si>
  <si>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</si>
  <si>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</si>
  <si>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</si>
  <si>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</si>
  <si>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</si>
  <si>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</si>
  <si>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</si>
  <si>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</si>
  <si>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</si>
  <si>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</si>
  <si>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</si>
  <si>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</si>
  <si>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</si>
  <si>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</si>
  <si>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</si>
  <si>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</si>
  <si>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</si>
  <si>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</si>
  <si>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</si>
  <si>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</si>
  <si>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</si>
  <si>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</si>
  <si>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</si>
  <si>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</si>
  <si>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</si>
  <si>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</si>
  <si>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</si>
  <si>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</si>
  <si>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</si>
  <si>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</si>
  <si>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</si>
  <si>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</si>
  <si>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</si>
  <si>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</si>
  <si>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</si>
  <si>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</si>
  <si>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</si>
  <si>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</si>
  <si>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</si>
  <si>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</si>
  <si>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</si>
  <si>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</si>
  <si>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</si>
  <si>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</si>
  <si>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</si>
  <si>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</si>
  <si>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</si>
  <si>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</si>
  <si>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</si>
  <si>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</si>
  <si>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</si>
  <si>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</si>
  <si>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</si>
  <si>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</si>
  <si>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</si>
  <si>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</si>
  <si>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</si>
  <si>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</si>
  <si>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</si>
  <si>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</si>
  <si>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</si>
  <si>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</si>
  <si>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</si>
  <si>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</si>
  <si>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</si>
  <si>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</si>
  <si>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</si>
  <si>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</si>
  <si>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</si>
  <si>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</si>
  <si>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</si>
  <si>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</si>
  <si>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</si>
  <si>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</si>
  <si>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</si>
  <si>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</si>
  <si>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</si>
  <si>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</si>
  <si>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</si>
  <si>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</si>
  <si>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</si>
  <si>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</si>
  <si>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</si>
  <si>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</si>
  <si>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</si>
  <si>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</si>
  <si>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</si>
  <si>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</si>
  <si>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</si>
  <si>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</si>
  <si>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</si>
  <si>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</si>
  <si>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</si>
  <si>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</si>
  <si>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</si>
  <si>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</si>
  <si>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</si>
  <si>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</si>
  <si>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</si>
  <si>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</si>
  <si>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</si>
  <si>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</si>
  <si>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</si>
  <si>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</si>
  <si>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</si>
  <si>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</si>
  <si>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</si>
  <si>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</si>
  <si>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</si>
  <si>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</si>
  <si>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</si>
  <si>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</si>
  <si>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</si>
  <si>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</si>
  <si>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</si>
  <si>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</si>
  <si>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</si>
  <si>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</si>
  <si>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</si>
  <si>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</si>
  <si>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</si>
  <si>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</si>
  <si>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</si>
  <si>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</si>
  <si>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</si>
  <si>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</si>
  <si>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</si>
  <si>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</si>
  <si>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</si>
  <si>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</si>
  <si>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</si>
  <si>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</si>
  <si>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</si>
  <si>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</si>
  <si>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</si>
  <si>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</si>
  <si>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</si>
  <si>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</si>
  <si>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</si>
  <si>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</si>
  <si>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</si>
  <si>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</si>
  <si>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</si>
  <si>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</si>
  <si>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</si>
  <si>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</si>
  <si>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</si>
  <si>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</si>
  <si>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</si>
  <si>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</si>
  <si>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</si>
  <si>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</si>
  <si>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</si>
  <si>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</si>
  <si>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</si>
  <si>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</si>
  <si>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</si>
  <si>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</si>
  <si>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</si>
  <si>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</si>
  <si>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</si>
  <si>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</si>
  <si>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</si>
  <si>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</si>
  <si>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</si>
  <si>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</si>
  <si>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</si>
  <si>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</si>
  <si>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</si>
  <si>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</si>
  <si>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</si>
  <si>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</si>
  <si>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</si>
  <si>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</si>
  <si>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</si>
  <si>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</si>
  <si>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</si>
  <si>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</si>
  <si>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</si>
  <si>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</si>
  <si>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</si>
  <si>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</si>
  <si>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</si>
  <si>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</si>
  <si>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</si>
  <si>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</si>
  <si>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</si>
  <si>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</si>
  <si>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</si>
  <si>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</si>
  <si>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</si>
  <si>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</si>
  <si>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</si>
  <si>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</si>
  <si>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</si>
  <si>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</si>
  <si>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</si>
  <si>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</si>
  <si>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</si>
  <si>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</si>
  <si>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</si>
  <si>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</si>
  <si>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</si>
  <si>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</si>
  <si>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</si>
  <si>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</si>
  <si>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</si>
  <si>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</si>
  <si>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</si>
  <si>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</si>
  <si>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</si>
  <si>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</si>
  <si>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</si>
  <si>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</si>
  <si>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</si>
  <si>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</si>
  <si>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</si>
  <si>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</si>
  <si>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</si>
  <si>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</si>
  <si>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</si>
  <si>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</si>
  <si>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</si>
  <si>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</si>
  <si>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</si>
  <si>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</si>
  <si>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</si>
  <si>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</si>
  <si>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</si>
  <si>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</si>
  <si>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</si>
  <si>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</si>
  <si>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</si>
  <si>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</si>
  <si>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</si>
  <si>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</si>
  <si>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</si>
  <si>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</si>
  <si>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</si>
  <si>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</si>
  <si>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</si>
  <si>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</si>
  <si>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</si>
  <si>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</si>
  <si>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</si>
  <si>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</si>
  <si>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</si>
  <si>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</si>
  <si>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</si>
  <si>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</si>
  <si>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</si>
  <si>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</si>
  <si>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</si>
  <si>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</si>
  <si>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</si>
  <si>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</si>
  <si>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</si>
  <si>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</si>
  <si>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</si>
  <si>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</si>
  <si>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</si>
  <si>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</si>
  <si>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</si>
  <si>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</si>
  <si>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</si>
  <si>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</si>
  <si>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</si>
  <si>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</si>
  <si>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</si>
  <si>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</si>
  <si>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</si>
  <si>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</si>
  <si>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</si>
  <si>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</si>
  <si>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</si>
  <si>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</si>
  <si>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</si>
  <si>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</si>
  <si>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</si>
  <si>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</si>
  <si>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</si>
  <si>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</si>
  <si>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</si>
  <si>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</si>
  <si>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</si>
  <si>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</si>
  <si>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</si>
  <si>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</si>
  <si>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</si>
  <si>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</si>
  <si>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</si>
  <si>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</si>
  <si>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</si>
  <si>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</si>
  <si>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</si>
  <si>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</si>
  <si>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</si>
  <si>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</si>
  <si>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</si>
  <si>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</si>
  <si>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</si>
  <si>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</si>
  <si>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</si>
  <si>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</si>
  <si>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</si>
  <si>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</si>
  <si>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</si>
  <si>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</si>
  <si>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</si>
  <si>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</si>
  <si>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</si>
  <si>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</si>
  <si>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</si>
  <si>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</si>
  <si>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</si>
  <si>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</si>
  <si>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</si>
  <si>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</si>
  <si>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</si>
  <si>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</si>
  <si>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</si>
  <si>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</si>
  <si>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</si>
  <si>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</si>
  <si>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</si>
  <si>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</si>
  <si>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</si>
  <si>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</si>
  <si>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</si>
  <si>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</si>
  <si>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</si>
  <si>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</si>
  <si>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</si>
  <si>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</si>
  <si>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</si>
  <si>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</si>
  <si>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</si>
  <si>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</si>
  <si>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</si>
  <si>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</si>
  <si>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</si>
  <si>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</si>
  <si>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</si>
  <si>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</si>
  <si>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</si>
  <si>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</si>
  <si>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</si>
  <si>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</si>
  <si>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</si>
  <si>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</si>
  <si>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</si>
  <si>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</si>
  <si>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</si>
  <si>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</si>
  <si>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</si>
  <si>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</si>
  <si>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</si>
  <si>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</si>
  <si>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</si>
  <si>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</si>
  <si>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</si>
  <si>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</si>
  <si>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</si>
  <si>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</si>
  <si>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</si>
  <si>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</si>
  <si>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</si>
  <si>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</si>
  <si>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</si>
  <si>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</si>
  <si>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</si>
  <si>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</si>
  <si>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</si>
  <si>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</si>
  <si>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</si>
  <si>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</si>
  <si>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</si>
  <si>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</si>
  <si>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</si>
  <si>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</si>
  <si>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</si>
  <si>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</si>
  <si>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</si>
  <si>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</si>
  <si>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</si>
  <si>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</si>
  <si>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</si>
  <si>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</si>
  <si>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</si>
  <si>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</si>
  <si>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</si>
  <si>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</si>
  <si>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</si>
  <si>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</si>
  <si>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</si>
  <si>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</si>
  <si>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</si>
  <si>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</si>
  <si>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</si>
  <si>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</si>
  <si>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</si>
  <si>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</si>
  <si>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</si>
  <si>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</si>
  <si>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</si>
  <si>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</si>
  <si>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</si>
  <si>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</si>
  <si>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</si>
  <si>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</si>
  <si>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</si>
  <si>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</si>
  <si>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</si>
  <si>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</si>
  <si>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</si>
  <si>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</si>
  <si>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</si>
  <si>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</si>
  <si>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</si>
  <si>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</si>
  <si>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</si>
  <si>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</si>
  <si>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</si>
  <si>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</si>
  <si>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</si>
  <si>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</si>
  <si>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</si>
  <si>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</si>
  <si>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</si>
  <si>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</si>
  <si>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</si>
  <si>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</si>
  <si>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</si>
  <si>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</si>
  <si>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</si>
  <si>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</si>
  <si>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</si>
  <si>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</si>
  <si>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</si>
  <si>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</si>
  <si>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</si>
  <si>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</si>
  <si>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</si>
  <si>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</si>
  <si>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</si>
  <si>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</si>
  <si>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</si>
  <si>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</si>
  <si>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</si>
  <si>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</si>
  <si>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</si>
  <si>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</si>
  <si>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</si>
  <si>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</si>
  <si>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</si>
  <si>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</si>
  <si>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</si>
  <si>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</si>
  <si>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</si>
  <si>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</si>
  <si>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</si>
  <si>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</si>
  <si>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</si>
  <si>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</si>
  <si>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</si>
  <si>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</si>
  <si>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</si>
  <si>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</si>
  <si>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</si>
  <si>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</si>
  <si>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</si>
  <si>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</si>
  <si>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</si>
  <si>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</si>
  <si>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</si>
  <si>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</si>
  <si>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</si>
  <si>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</si>
  <si>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</si>
  <si>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</si>
  <si>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</si>
  <si>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</si>
  <si>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</si>
  <si>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</si>
  <si>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</si>
  <si>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</si>
  <si>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</si>
  <si>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</si>
  <si>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</si>
  <si>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</si>
  <si>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</si>
  <si>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</si>
  <si>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</si>
  <si>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</si>
  <si>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</si>
  <si>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</si>
  <si>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</si>
  <si>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</si>
  <si>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</si>
  <si>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</si>
  <si>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</si>
  <si>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</si>
  <si>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</si>
  <si>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</si>
  <si>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</si>
  <si>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</si>
  <si>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</si>
  <si>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</si>
  <si>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</si>
  <si>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</si>
  <si>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</si>
  <si>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</si>
  <si>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</si>
  <si>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</si>
  <si>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</si>
  <si>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</si>
  <si>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</si>
  <si>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</si>
  <si>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</si>
  <si>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</si>
  <si>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</si>
  <si>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</si>
  <si>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</si>
  <si>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</si>
  <si>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</si>
  <si>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</si>
  <si>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</si>
  <si>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</si>
  <si>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</si>
  <si>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</si>
  <si>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</si>
  <si>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</si>
  <si>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</si>
  <si>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</si>
  <si>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</si>
  <si>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</si>
  <si>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</si>
  <si>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</si>
  <si>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</si>
  <si>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</si>
  <si>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</si>
  <si>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</si>
  <si>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</si>
  <si>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</si>
  <si>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</si>
  <si>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</si>
  <si>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</si>
  <si>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</si>
  <si>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</si>
  <si>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</si>
  <si>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</si>
  <si>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</si>
  <si>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</si>
  <si>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</si>
  <si>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</si>
  <si>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</si>
  <si>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</si>
  <si>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</si>
  <si>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</si>
  <si>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</si>
  <si>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</si>
  <si>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</si>
  <si>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</si>
  <si>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</si>
  <si>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</si>
  <si>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</si>
  <si>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</si>
  <si>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</si>
  <si>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</si>
  <si>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</si>
  <si>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</si>
  <si>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</si>
  <si>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</si>
  <si>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</si>
  <si>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</si>
  <si>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</si>
  <si>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</si>
  <si>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</si>
  <si>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</si>
  <si>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</si>
  <si>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</si>
  <si>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</si>
  <si>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</si>
  <si>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</si>
  <si>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</si>
  <si>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</si>
  <si>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</si>
  <si>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</si>
  <si>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</si>
  <si>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</si>
  <si>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</si>
  <si>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</si>
  <si>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</si>
  <si>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</si>
  <si>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</si>
  <si>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</si>
  <si>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</si>
  <si>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</si>
  <si>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</si>
  <si>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</si>
  <si>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</si>
  <si>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</si>
  <si>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</si>
  <si>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</si>
  <si>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</si>
  <si>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</si>
  <si>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</si>
  <si>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</si>
  <si>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</si>
  <si>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</si>
  <si>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</si>
  <si>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</si>
  <si>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</si>
  <si>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</si>
  <si>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</si>
  <si>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</si>
  <si>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</si>
  <si>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</si>
  <si>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</si>
  <si>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</si>
  <si>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</si>
  <si>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</si>
  <si>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</si>
  <si>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</si>
  <si>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</si>
  <si>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</si>
  <si>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</si>
  <si>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</si>
  <si>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</si>
  <si>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</si>
  <si>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</si>
  <si>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</si>
  <si>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</si>
  <si>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</si>
  <si>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</si>
  <si>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</si>
  <si>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</si>
  <si>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</si>
  <si>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</si>
  <si>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</si>
  <si>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</si>
  <si>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</si>
  <si>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</si>
  <si>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</si>
  <si>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</si>
  <si>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</si>
  <si>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</si>
  <si>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</si>
  <si>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</si>
  <si>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</si>
  <si>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</si>
  <si>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</si>
  <si>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</si>
  <si>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</si>
  <si>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</si>
  <si>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</si>
  <si>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</si>
  <si>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</si>
  <si>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</si>
  <si>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</si>
  <si>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</si>
  <si>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</si>
  <si>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</si>
  <si>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</si>
  <si>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</si>
  <si>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</si>
  <si>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</si>
  <si>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</si>
  <si>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</si>
  <si>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</si>
  <si>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</si>
  <si>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</si>
  <si>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</si>
  <si>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</si>
  <si>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</si>
  <si>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</si>
  <si>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</si>
  <si>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</si>
  <si>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</si>
  <si>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</si>
  <si>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</si>
  <si>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</si>
  <si>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</si>
  <si>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</si>
  <si>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</si>
  <si>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</si>
  <si>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</si>
  <si>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</si>
  <si>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</si>
  <si>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</si>
  <si>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</si>
  <si>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</si>
  <si>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</si>
  <si>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</si>
  <si>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</si>
  <si>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</si>
  <si>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</si>
  <si>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</si>
  <si>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</si>
  <si>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</si>
  <si>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</si>
  <si>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</si>
  <si>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</si>
  <si>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</si>
  <si>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</si>
  <si>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</si>
  <si>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</si>
  <si>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</si>
  <si>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</si>
  <si>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</si>
  <si>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</si>
  <si>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</si>
  <si>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</si>
  <si>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</si>
  <si>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</si>
  <si>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</si>
  <si>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</si>
  <si>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</si>
  <si>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</si>
  <si>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</si>
  <si>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</si>
  <si>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</si>
  <si>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</si>
  <si>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</si>
  <si>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</si>
  <si>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</si>
  <si>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</si>
  <si>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</si>
  <si>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</si>
  <si>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</si>
  <si>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</si>
  <si>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</si>
  <si>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</si>
  <si>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</si>
  <si>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</si>
  <si>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</si>
  <si>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</si>
  <si>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</si>
  <si>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</si>
  <si>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</si>
  <si>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</si>
  <si>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</si>
  <si>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</si>
  <si>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</si>
  <si>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</si>
  <si>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</si>
  <si>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</si>
  <si>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</si>
  <si>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</si>
  <si>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</si>
  <si>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</si>
  <si>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</si>
  <si>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</si>
  <si>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</si>
  <si>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</si>
  <si>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</si>
  <si>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</si>
  <si>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</si>
  <si>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</si>
  <si>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</si>
  <si>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</si>
  <si>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</si>
  <si>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</si>
  <si>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</si>
  <si>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</si>
  <si>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</si>
  <si>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</si>
  <si>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</si>
  <si>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</si>
  <si>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</si>
  <si>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</si>
  <si>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</si>
  <si>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</si>
  <si>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</si>
  <si>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</si>
  <si>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</si>
  <si>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</si>
  <si>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</si>
  <si>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</si>
  <si>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</si>
  <si>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</si>
  <si>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</si>
  <si>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</si>
  <si>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</si>
  <si>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</si>
  <si>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</si>
  <si>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</si>
  <si>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</si>
  <si>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</si>
  <si>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</si>
  <si>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</si>
  <si>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</si>
  <si>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</si>
  <si>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</si>
  <si>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</si>
  <si>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</si>
  <si>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</si>
  <si>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</si>
  <si>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</si>
  <si>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</si>
  <si>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</si>
  <si>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</si>
  <si>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</si>
  <si>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</si>
  <si>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</si>
  <si>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</si>
  <si>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</si>
  <si>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</si>
  <si>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</si>
  <si>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</si>
  <si>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</si>
  <si>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</si>
  <si>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</si>
  <si>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</si>
  <si>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</si>
  <si>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</si>
  <si>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</si>
  <si>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</si>
  <si>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</si>
  <si>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</si>
  <si>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</si>
  <si>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</si>
  <si>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</si>
  <si>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</si>
  <si>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</si>
  <si>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</si>
  <si>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</si>
  <si>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</si>
  <si>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</si>
  <si>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</si>
  <si>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</si>
  <si>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</si>
  <si>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</si>
  <si>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</si>
  <si>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</si>
  <si>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</si>
  <si>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</si>
  <si>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</si>
  <si>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</si>
  <si>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</si>
  <si>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</si>
  <si>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</si>
  <si>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</si>
  <si>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</si>
  <si>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</si>
  <si>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</si>
  <si>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</si>
  <si>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</si>
  <si>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</si>
  <si>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</si>
  <si>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</si>
  <si>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</si>
  <si>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</si>
  <si>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</si>
  <si>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</si>
  <si>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</si>
  <si>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</si>
  <si>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</si>
  <si>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</si>
  <si>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</si>
  <si>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</si>
  <si>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</si>
  <si>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</si>
  <si>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</si>
  <si>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</si>
  <si>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</si>
  <si>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</si>
  <si>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</si>
  <si>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</si>
  <si>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</si>
  <si>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</si>
  <si>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</si>
  <si>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</si>
  <si>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</si>
  <si>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</si>
  <si>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</si>
  <si>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</si>
  <si>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</si>
  <si>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</si>
  <si>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</si>
  <si>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</si>
  <si>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</si>
  <si>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</si>
  <si>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</si>
  <si>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</si>
  <si>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</si>
  <si>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</si>
  <si>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</si>
  <si>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</si>
  <si>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</si>
  <si>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</si>
  <si>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</si>
  <si>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</si>
  <si>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</si>
  <si>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</si>
  <si>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</si>
  <si>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</si>
  <si>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</si>
  <si>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</si>
  <si>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</si>
  <si>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</si>
  <si>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</si>
  <si>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</si>
  <si>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</si>
  <si>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</si>
  <si>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</si>
  <si>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</si>
  <si>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</si>
  <si>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</si>
  <si>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</si>
  <si>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</si>
  <si>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</si>
  <si>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</si>
  <si>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</si>
  <si>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</si>
  <si>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</si>
  <si>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</si>
  <si>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</si>
  <si>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</si>
  <si>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</si>
  <si>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</si>
  <si>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</si>
  <si>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</si>
  <si>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</si>
  <si>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</si>
  <si>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</si>
  <si>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</si>
  <si>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</si>
  <si>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</si>
  <si>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</si>
  <si>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</si>
  <si>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</si>
  <si>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</si>
  <si>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</si>
  <si>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</si>
  <si>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</si>
  <si>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</si>
  <si>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</si>
  <si>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</si>
  <si>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</si>
  <si>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</si>
  <si>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</si>
  <si>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</si>
  <si>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</si>
  <si>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</si>
  <si>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</si>
  <si>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</si>
  <si>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</si>
  <si>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</si>
  <si>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</si>
  <si>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</si>
  <si>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</si>
  <si>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</si>
  <si>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</si>
  <si>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</si>
  <si>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</si>
  <si>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</si>
  <si>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</si>
  <si>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</si>
  <si>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</si>
  <si>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</si>
  <si>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</si>
  <si>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</si>
  <si>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</si>
  <si>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</si>
  <si>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</si>
  <si>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</si>
  <si>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</si>
  <si>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</si>
  <si>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</si>
  <si>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</si>
  <si>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</si>
  <si>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</si>
  <si>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</si>
  <si>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</si>
  <si>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</si>
  <si>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</si>
  <si>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</si>
  <si>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</si>
  <si>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</si>
  <si>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</si>
  <si>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</si>
  <si>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</si>
  <si>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</si>
  <si>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</si>
  <si>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</si>
  <si>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</si>
  <si>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</si>
  <si>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</si>
  <si>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</si>
  <si>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</si>
  <si>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</si>
  <si>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</si>
  <si>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</si>
  <si>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</si>
  <si>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</si>
  <si>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</si>
  <si>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</si>
  <si>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</si>
  <si>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</si>
  <si>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</si>
  <si>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</si>
  <si>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</si>
  <si>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</si>
  <si>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</si>
  <si>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</si>
  <si>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</si>
  <si>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</si>
  <si>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</si>
  <si>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</si>
  <si>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</si>
  <si>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</si>
  <si>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</si>
  <si>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</si>
  <si>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</si>
  <si>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</si>
  <si>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</si>
  <si>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</si>
  <si>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</si>
  <si>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</si>
  <si>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</si>
  <si>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</si>
  <si>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</si>
  <si>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</si>
  <si>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</si>
  <si>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</si>
  <si>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</si>
  <si>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</si>
  <si>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</si>
  <si>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</si>
  <si>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</si>
  <si>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</si>
  <si>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</si>
  <si>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</si>
  <si>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</si>
  <si>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</si>
  <si>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</si>
  <si>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</si>
  <si>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</si>
  <si>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</si>
  <si>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</si>
  <si>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</si>
  <si>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</si>
  <si>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</si>
  <si>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</si>
  <si>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</si>
  <si>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</si>
  <si>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</si>
  <si>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</si>
  <si>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</si>
  <si>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</si>
  <si>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</si>
  <si>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</si>
  <si>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</si>
  <si>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</si>
  <si>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</si>
  <si>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</si>
  <si>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</si>
  <si>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</si>
  <si>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</si>
  <si>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</si>
  <si>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</si>
  <si>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</si>
  <si>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</si>
  <si>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</si>
  <si>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</si>
  <si>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</si>
  <si>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</si>
  <si>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</si>
  <si>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</si>
  <si>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</si>
  <si>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</si>
  <si>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</si>
  <si>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</si>
  <si>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</si>
  <si>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</si>
  <si>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</si>
  <si>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</si>
  <si>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</si>
  <si>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</si>
  <si>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</si>
  <si>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</si>
  <si>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</si>
  <si>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</si>
  <si>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</si>
  <si>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</si>
  <si>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</si>
  <si>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</si>
  <si>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</si>
  <si>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</si>
  <si>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</si>
  <si>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</si>
  <si>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</si>
  <si>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</si>
  <si>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</si>
  <si>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</si>
  <si>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</si>
  <si>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</si>
  <si>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</si>
  <si>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</si>
  <si>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</si>
  <si>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</si>
  <si>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</si>
  <si>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</si>
  <si>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</si>
  <si>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</si>
  <si>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</si>
  <si>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</si>
  <si>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</si>
  <si>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</si>
  <si>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</si>
  <si>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</si>
  <si>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</si>
  <si>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</si>
  <si>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</si>
  <si>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</si>
  <si>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</si>
  <si>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</si>
  <si>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</si>
  <si>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</si>
  <si>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</si>
  <si>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</si>
  <si>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</si>
  <si>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</si>
  <si>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</si>
  <si>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</si>
  <si>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</si>
  <si>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</si>
  <si>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</si>
  <si>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</si>
  <si>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</si>
  <si>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</si>
  <si>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</si>
  <si>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</si>
  <si>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</si>
  <si>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</si>
  <si>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</si>
  <si>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</si>
  <si>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</si>
  <si>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</si>
  <si>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</si>
  <si>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</si>
  <si>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</si>
  <si>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</si>
  <si>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</si>
  <si>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</si>
  <si>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</si>
  <si>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</si>
  <si>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</si>
  <si>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</si>
  <si>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</si>
  <si>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</si>
  <si>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</si>
  <si>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</si>
  <si>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</si>
  <si>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</si>
  <si>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</si>
  <si>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</si>
  <si>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</si>
  <si>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</si>
  <si>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</si>
  <si>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</si>
  <si>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</si>
  <si>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</si>
  <si>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</si>
  <si>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</si>
  <si>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</si>
  <si>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</si>
  <si>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</si>
  <si>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</si>
  <si>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</si>
  <si>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</si>
  <si>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</si>
  <si>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</si>
  <si>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</si>
  <si>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</si>
  <si>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</si>
  <si>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</si>
  <si>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</si>
  <si>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</si>
  <si>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</si>
  <si>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</si>
  <si>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</si>
  <si>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</si>
  <si>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</si>
  <si>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</si>
  <si>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</si>
  <si>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</si>
  <si>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</si>
  <si>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</si>
  <si>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</si>
  <si>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</si>
  <si>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</si>
  <si>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</si>
  <si>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</si>
  <si>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</si>
  <si>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</si>
  <si>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</si>
  <si>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</si>
  <si>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</si>
  <si>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</si>
  <si>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</si>
  <si>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</si>
  <si>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</si>
  <si>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</si>
  <si>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</si>
  <si>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</si>
  <si>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</si>
  <si>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</si>
  <si>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</si>
  <si>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</si>
  <si>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</si>
  <si>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</si>
  <si>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</si>
  <si>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</si>
  <si>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</si>
  <si>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</si>
  <si>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</si>
  <si>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</si>
  <si>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</si>
  <si>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</si>
  <si>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</si>
  <si>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</si>
  <si>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</si>
  <si>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</si>
  <si>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</si>
  <si>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</si>
  <si>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</si>
  <si>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</si>
  <si>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</si>
  <si>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</si>
  <si>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</si>
  <si>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</si>
  <si>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</si>
  <si>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</si>
  <si>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</si>
  <si>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</si>
  <si>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</si>
  <si>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</si>
  <si>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</si>
  <si>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</si>
  <si>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</si>
  <si>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</si>
  <si>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</si>
  <si>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</si>
  <si>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</si>
  <si>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</si>
  <si>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</si>
  <si>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</si>
  <si>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</si>
  <si>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</si>
  <si>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</si>
  <si>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</si>
  <si>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</si>
  <si>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</si>
  <si>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</si>
  <si>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</si>
  <si>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</si>
  <si>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</si>
  <si>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</si>
  <si>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</si>
  <si>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</si>
  <si>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</si>
  <si>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</si>
  <si>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</si>
  <si>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</si>
  <si>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</si>
  <si>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</si>
  <si>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</si>
  <si>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</si>
  <si>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</si>
  <si>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</si>
  <si>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</si>
  <si>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</si>
  <si>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</si>
  <si>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</si>
  <si>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</si>
  <si>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</si>
  <si>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</si>
  <si>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</si>
  <si>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</si>
  <si>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</si>
  <si>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</si>
  <si>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</si>
  <si>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</si>
  <si>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</si>
  <si>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</si>
  <si>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</si>
  <si>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</si>
  <si>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</si>
  <si>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</si>
  <si>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</si>
  <si>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</si>
  <si>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</si>
  <si>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</si>
  <si>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</si>
  <si>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</si>
  <si>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</si>
  <si>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</si>
  <si>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</si>
  <si>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</si>
  <si>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</si>
  <si>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</si>
  <si>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</si>
  <si>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</si>
  <si>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</si>
  <si>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</si>
  <si>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</si>
  <si>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</si>
  <si>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</si>
  <si>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</si>
  <si>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</si>
  <si>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</si>
  <si>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</si>
  <si>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</si>
  <si>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</si>
  <si>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</si>
  <si>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</si>
  <si>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</si>
  <si>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</si>
  <si>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</si>
  <si>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</si>
  <si>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</si>
  <si>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</si>
  <si>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</si>
  <si>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</si>
  <si>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</si>
  <si>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</si>
  <si>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</si>
  <si>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</si>
  <si>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</si>
  <si>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</si>
  <si>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</si>
  <si>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</si>
  <si>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</si>
  <si>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</si>
  <si>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</si>
  <si>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</si>
  <si>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</si>
  <si>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</si>
  <si>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</si>
  <si>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</si>
  <si>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</si>
  <si>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</si>
  <si>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</si>
  <si>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</si>
  <si>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</si>
  <si>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</si>
  <si>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</si>
  <si>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</si>
  <si>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</si>
  <si>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</si>
  <si>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</si>
  <si>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</si>
  <si>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</si>
  <si>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</si>
  <si>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</si>
  <si>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</si>
  <si>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</si>
  <si>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</si>
  <si>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</si>
  <si>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</si>
  <si>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</si>
  <si>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</si>
  <si>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</si>
  <si>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</si>
  <si>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</si>
  <si>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</si>
  <si>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</si>
  <si>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</si>
  <si>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</si>
  <si>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</si>
  <si>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</si>
  <si>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</si>
  <si>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</si>
  <si>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</si>
  <si>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</si>
  <si>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</si>
  <si>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</si>
  <si>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</si>
  <si>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</si>
  <si>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</si>
  <si>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</si>
  <si>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</si>
  <si>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</si>
  <si>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</si>
  <si>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</si>
  <si>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</si>
  <si>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</si>
  <si>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</si>
  <si>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</si>
  <si>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</si>
  <si>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</si>
  <si>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</si>
  <si>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</si>
  <si>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</si>
  <si>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</si>
  <si>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</si>
  <si>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</si>
  <si>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</si>
  <si>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</si>
  <si>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</si>
  <si>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</si>
  <si>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</si>
  <si>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</si>
  <si>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</si>
  <si>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</si>
  <si>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</si>
  <si>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</si>
  <si>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</si>
  <si>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</si>
  <si>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</si>
  <si>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</si>
  <si>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</si>
  <si>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</si>
  <si>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</si>
  <si>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</si>
  <si>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</si>
  <si>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</si>
  <si>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</si>
  <si>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</si>
  <si>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</si>
  <si>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</si>
  <si>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</si>
  <si>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</si>
  <si>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</si>
  <si>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</si>
  <si>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</si>
  <si>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</si>
  <si>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</si>
  <si>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</si>
  <si>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</si>
  <si>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</si>
  <si>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</si>
  <si>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</si>
  <si>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</si>
  <si>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</si>
  <si>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</si>
  <si>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</si>
  <si>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</si>
  <si>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</si>
  <si>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</si>
  <si>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</si>
  <si>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</si>
  <si>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</si>
  <si>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</si>
  <si>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</si>
  <si>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</si>
  <si>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</si>
  <si>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</si>
  <si>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</si>
  <si>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</si>
  <si>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</si>
  <si>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</si>
  <si>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</si>
  <si>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</si>
  <si>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</si>
  <si>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</si>
  <si>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</si>
  <si>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</si>
  <si>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</si>
  <si>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</si>
  <si>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</si>
  <si>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</si>
  <si>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</si>
  <si>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</si>
  <si>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</si>
  <si>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</si>
  <si>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</si>
  <si>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</si>
  <si>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</si>
  <si>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</si>
  <si>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</si>
  <si>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</si>
  <si>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</si>
  <si>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</si>
  <si>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</si>
  <si>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</si>
  <si>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</si>
  <si>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</si>
  <si>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</si>
  <si>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</si>
  <si>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</si>
  <si>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</si>
  <si>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</si>
  <si>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</si>
  <si>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</si>
  <si>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</si>
  <si>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</si>
  <si>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</si>
  <si>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</si>
  <si>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</si>
  <si>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</si>
  <si>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</si>
  <si>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</si>
  <si>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</si>
  <si>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</si>
  <si>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</si>
  <si>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</si>
  <si>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</si>
  <si>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</si>
  <si>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</si>
  <si>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</si>
  <si>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</si>
  <si>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</si>
  <si>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</si>
  <si>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</si>
  <si>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</si>
  <si>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</si>
  <si>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</si>
  <si>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</si>
  <si>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</si>
  <si>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</si>
  <si>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</si>
  <si>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</si>
  <si>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</si>
  <si>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</si>
  <si>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</si>
  <si>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</si>
  <si>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</si>
  <si>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</si>
  <si>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</si>
  <si>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</si>
  <si>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</si>
  <si>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</si>
  <si>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</si>
  <si>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</si>
  <si>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</si>
  <si>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</si>
  <si>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</si>
  <si>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</si>
  <si>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</si>
  <si>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</si>
  <si>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</si>
  <si>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</si>
  <si>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</si>
  <si>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</si>
  <si>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</si>
  <si>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</si>
  <si>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</si>
  <si>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</si>
  <si>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</si>
  <si>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</si>
  <si>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</si>
  <si>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</si>
  <si>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</si>
  <si>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</si>
  <si>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</si>
  <si>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</si>
  <si>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</si>
  <si>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</si>
  <si>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</si>
  <si>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</si>
  <si>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</si>
  <si>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</si>
  <si>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</si>
  <si>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</si>
  <si>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</si>
  <si>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</si>
  <si>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</si>
  <si>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</si>
  <si>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</si>
  <si>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</si>
  <si>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</si>
  <si>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</si>
  <si>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</si>
  <si>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</si>
  <si>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</si>
  <si>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</si>
  <si>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</si>
  <si>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</si>
  <si>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</si>
  <si>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</si>
  <si>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</si>
  <si>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</si>
  <si>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</si>
  <si>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</si>
  <si>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</si>
  <si>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</si>
  <si>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</si>
  <si>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</si>
  <si>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</si>
  <si>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</si>
  <si>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</si>
  <si>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</si>
  <si>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</si>
  <si>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</si>
  <si>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</si>
  <si>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</si>
  <si>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</si>
  <si>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</si>
  <si>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</si>
  <si>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</si>
  <si>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</si>
  <si>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</si>
  <si>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</si>
  <si>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</si>
  <si>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</si>
  <si>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</si>
  <si>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</si>
  <si>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</si>
  <si>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</si>
  <si>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</si>
  <si>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</si>
  <si>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</si>
  <si>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</si>
  <si>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</si>
  <si>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</si>
  <si>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</si>
  <si>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</si>
  <si>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</si>
  <si>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</si>
  <si>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</si>
  <si>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</si>
  <si>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</si>
  <si>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</si>
  <si>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</si>
  <si>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</si>
  <si>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</si>
  <si>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</si>
  <si>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</si>
  <si>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</si>
  <si>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</si>
  <si>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</si>
  <si>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</si>
  <si>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</si>
  <si>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</si>
  <si>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</si>
  <si>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</si>
  <si>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</si>
  <si>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</si>
  <si>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</si>
  <si>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</si>
  <si>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</si>
  <si>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</si>
  <si>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</si>
  <si>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</si>
  <si>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</si>
  <si>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</si>
  <si>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</si>
  <si>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</si>
  <si>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</si>
  <si>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</si>
  <si>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</si>
  <si>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</si>
  <si>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</si>
  <si>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</si>
  <si>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</si>
  <si>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</si>
  <si>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</si>
  <si>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</si>
  <si>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</si>
  <si>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</si>
  <si>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</si>
  <si>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</si>
  <si>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</si>
  <si>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</si>
  <si>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</si>
  <si>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</si>
  <si>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</si>
  <si>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</si>
  <si>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</si>
  <si>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</si>
  <si>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</si>
  <si>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</si>
  <si>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</si>
  <si>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</si>
  <si>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</si>
  <si>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</si>
  <si>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</si>
  <si>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</si>
  <si>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</si>
  <si>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</si>
  <si>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</si>
  <si>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</si>
  <si>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</si>
  <si>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</si>
  <si>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</si>
  <si>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</si>
  <si>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</si>
  <si>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</si>
  <si>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</si>
  <si>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</si>
  <si>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</si>
  <si>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</si>
  <si>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</si>
  <si>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</si>
  <si>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</si>
  <si>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</si>
  <si>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</si>
  <si>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</si>
  <si>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</si>
  <si>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</si>
  <si>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</si>
  <si>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</si>
  <si>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</si>
  <si>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</si>
  <si>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</si>
  <si>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</si>
  <si>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</si>
  <si>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</si>
  <si>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</si>
  <si>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</si>
  <si>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</si>
  <si>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</si>
  <si>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</si>
  <si>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</si>
  <si>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</si>
  <si>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</si>
  <si>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</si>
  <si>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</si>
  <si>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</si>
  <si>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</si>
  <si>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</si>
  <si>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</si>
  <si>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</si>
  <si>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</si>
  <si>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</si>
  <si>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</si>
  <si>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</si>
  <si>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</si>
  <si>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</si>
  <si>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</si>
  <si>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</si>
  <si>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</si>
  <si>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</si>
  <si>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</si>
  <si>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</si>
  <si>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</si>
  <si>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</si>
  <si>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</si>
  <si>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</si>
  <si>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</si>
  <si>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</si>
  <si>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</si>
  <si>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</si>
  <si>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</si>
  <si>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</si>
  <si>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</si>
  <si>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</si>
  <si>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</si>
  <si>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</si>
  <si>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</si>
  <si>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</si>
  <si>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</si>
  <si>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</si>
  <si>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</si>
  <si>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</si>
  <si>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</si>
  <si>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</si>
  <si>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</si>
  <si>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</si>
  <si>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</si>
  <si>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</si>
  <si>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</si>
  <si>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</si>
  <si>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</si>
  <si>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</si>
  <si>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</si>
  <si>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</si>
  <si>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</si>
  <si>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</si>
  <si>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</si>
  <si>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</si>
  <si>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</si>
  <si>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</si>
  <si>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</si>
  <si>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</si>
  <si>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</si>
  <si>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</si>
  <si>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</si>
  <si>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</si>
  <si>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</si>
  <si>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</si>
  <si>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</si>
  <si>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</si>
  <si>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</si>
  <si>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</si>
  <si>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</si>
  <si>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</si>
  <si>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</si>
  <si>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</si>
  <si>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</si>
  <si>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</si>
  <si>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</si>
  <si>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</si>
  <si>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</si>
  <si>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</si>
  <si>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</si>
  <si>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</si>
  <si>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</si>
  <si>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</si>
  <si>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</si>
  <si>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</si>
  <si>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</si>
  <si>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</si>
  <si>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</si>
  <si>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</si>
  <si>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</si>
  <si>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</si>
  <si>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</si>
  <si>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</si>
  <si>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</si>
  <si>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</si>
  <si>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</si>
  <si>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</si>
  <si>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</si>
  <si>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</si>
  <si>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</si>
  <si>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</si>
  <si>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</si>
  <si>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</si>
  <si>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</si>
  <si>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</si>
  <si>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</si>
  <si>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</si>
  <si>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</si>
  <si>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</si>
  <si>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</si>
  <si>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</si>
  <si>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</si>
  <si>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</si>
  <si>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</si>
  <si>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</si>
  <si>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</si>
  <si>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</si>
  <si>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</si>
  <si>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</si>
  <si>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</si>
  <si>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</si>
  <si>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</si>
  <si>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</si>
  <si>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</si>
  <si>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</si>
  <si>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</si>
  <si>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</si>
  <si>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</si>
  <si>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</si>
  <si>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</si>
  <si>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</si>
  <si>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</si>
  <si>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</si>
  <si>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</si>
  <si>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</si>
  <si>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</si>
  <si>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</si>
  <si>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</si>
  <si>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</si>
  <si>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</si>
  <si>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</si>
  <si>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</si>
  <si>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</si>
  <si>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</si>
  <si>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</si>
  <si>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</si>
  <si>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</si>
  <si>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</si>
  <si>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</si>
  <si>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</si>
  <si>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</si>
  <si>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</si>
  <si>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</si>
  <si>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</si>
  <si>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</si>
  <si>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</si>
  <si>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</si>
  <si>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</si>
  <si>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</si>
  <si>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</si>
  <si>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</si>
  <si>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</si>
  <si>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</si>
  <si>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</si>
  <si>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</si>
  <si>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</si>
  <si>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</si>
  <si>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</si>
  <si>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</si>
  <si>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</si>
  <si>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</si>
  <si>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</si>
  <si>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</si>
  <si>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</si>
  <si>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</si>
  <si>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</si>
  <si>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</si>
  <si>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</si>
  <si>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</si>
  <si>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</si>
  <si>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</si>
  <si>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</si>
  <si>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</si>
  <si>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</si>
  <si>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</si>
  <si>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</si>
  <si>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</si>
  <si>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</si>
  <si>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</si>
  <si>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</si>
  <si>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</si>
  <si>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</si>
  <si>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</si>
  <si>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</si>
  <si>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</si>
  <si>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</si>
  <si>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</si>
  <si>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</si>
  <si>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</si>
  <si>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</si>
  <si>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</si>
  <si>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</si>
  <si>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</si>
  <si>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</si>
  <si>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</si>
  <si>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</si>
  <si>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</si>
  <si>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</si>
  <si>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</si>
  <si>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</si>
  <si>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</si>
  <si>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</si>
  <si>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</si>
  <si>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</si>
  <si>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</si>
  <si>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</si>
  <si>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</si>
  <si>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</si>
  <si>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</si>
  <si>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</si>
  <si>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</si>
  <si>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</si>
  <si>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</si>
  <si>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</si>
  <si>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</si>
  <si>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</si>
  <si>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</si>
  <si>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</si>
  <si>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</si>
  <si>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</si>
  <si>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</si>
  <si>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</si>
  <si>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</si>
  <si>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</si>
  <si>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</si>
  <si>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</si>
  <si>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</si>
  <si>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</si>
  <si>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</si>
  <si>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</si>
  <si>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</si>
  <si>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</si>
  <si>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</si>
  <si>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</si>
  <si>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</si>
  <si>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</si>
  <si>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</si>
  <si>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</si>
  <si>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</si>
  <si>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</si>
  <si>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</si>
  <si>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</si>
  <si>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</si>
  <si>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</si>
  <si>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</si>
  <si>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</si>
  <si>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</si>
  <si>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</si>
  <si>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</si>
  <si>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</si>
  <si>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</si>
  <si>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</si>
  <si>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</si>
  <si>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</si>
  <si>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</si>
  <si>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</si>
  <si>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</si>
  <si>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</si>
  <si>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</si>
  <si>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</si>
  <si>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</si>
  <si>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</si>
  <si>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</si>
  <si>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</si>
  <si>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</si>
  <si>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</si>
  <si>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</si>
  <si>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</si>
  <si>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</si>
  <si>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</si>
  <si>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</si>
  <si>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</si>
  <si>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</si>
  <si>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</si>
  <si>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</si>
  <si>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</si>
  <si>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</si>
  <si>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</si>
  <si>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</si>
  <si>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</si>
  <si>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</si>
  <si>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</si>
  <si>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</si>
  <si>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</si>
  <si>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</si>
  <si>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</si>
  <si>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</si>
  <si>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</si>
  <si>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</si>
  <si>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</si>
  <si>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</si>
  <si>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</si>
  <si>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</si>
  <si>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</si>
  <si>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</si>
  <si>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</si>
  <si>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</si>
  <si>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</si>
  <si>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</si>
  <si>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</si>
  <si>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</si>
  <si>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</si>
  <si>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</si>
  <si>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</si>
  <si>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</si>
  <si>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</si>
  <si>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</si>
  <si>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</si>
  <si>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</si>
  <si>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</si>
  <si>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</si>
  <si>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</si>
  <si>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</si>
  <si>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</si>
  <si>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</si>
  <si>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</si>
  <si>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</si>
  <si>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</si>
  <si>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</si>
  <si>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</si>
  <si>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</si>
  <si>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</si>
  <si>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</si>
  <si>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</si>
  <si>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</si>
  <si>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</si>
  <si>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</si>
  <si>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</si>
  <si>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</si>
  <si>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</si>
  <si>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</si>
  <si>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</si>
  <si>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</si>
  <si>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</si>
  <si>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</si>
  <si>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</si>
  <si>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</si>
  <si>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</si>
  <si>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</si>
  <si>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</si>
  <si>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</si>
  <si>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</si>
  <si>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</si>
  <si>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</si>
  <si>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</si>
  <si>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</si>
  <si>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</si>
  <si>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</si>
  <si>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</si>
  <si>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</si>
  <si>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</si>
  <si>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</si>
  <si>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</si>
  <si>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</si>
  <si>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</si>
  <si>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</si>
  <si>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</si>
  <si>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</si>
  <si>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</si>
  <si>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</si>
  <si>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</si>
  <si>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</si>
  <si>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</si>
  <si>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</si>
  <si>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</si>
  <si>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</si>
  <si>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</si>
  <si>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</si>
  <si>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</si>
  <si>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</si>
  <si>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</si>
  <si>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</si>
  <si>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</si>
  <si>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</si>
  <si>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</si>
  <si>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</si>
  <si>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</si>
  <si>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</si>
  <si>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</si>
  <si>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</si>
  <si>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</si>
  <si>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</si>
  <si>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</si>
  <si>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</si>
  <si>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</si>
  <si>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</si>
  <si>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</si>
  <si>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</si>
  <si>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</si>
  <si>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</si>
  <si>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</si>
  <si>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</si>
  <si>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</si>
  <si>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</si>
  <si>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</si>
  <si>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</si>
  <si>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</si>
  <si>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</si>
  <si>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</si>
  <si>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</si>
  <si>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</si>
  <si>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</si>
  <si>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</si>
  <si>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</si>
  <si>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</si>
  <si>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</si>
  <si>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</si>
  <si>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</si>
  <si>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</si>
  <si>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</si>
  <si>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</si>
  <si>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</si>
  <si>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</si>
  <si>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</si>
  <si>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</si>
  <si>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</si>
  <si>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</si>
  <si>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</si>
  <si>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</si>
  <si>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</si>
  <si>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</si>
  <si>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</si>
  <si>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</si>
  <si>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</si>
  <si>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</si>
  <si>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</si>
  <si>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</si>
  <si>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</si>
  <si>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</si>
  <si>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</si>
  <si>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</si>
  <si>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</si>
  <si>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</si>
  <si>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</si>
  <si>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</si>
  <si>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</si>
  <si>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</si>
  <si>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</si>
  <si>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</si>
  <si>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</si>
  <si>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</si>
  <si>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</si>
  <si>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</si>
  <si>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</si>
  <si>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</si>
  <si>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</si>
  <si>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</si>
  <si>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</si>
  <si>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</si>
  <si>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</si>
  <si>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</si>
  <si>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</si>
  <si>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</si>
  <si>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</si>
  <si>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</si>
  <si>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</si>
  <si>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</si>
  <si>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</si>
  <si>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</si>
  <si>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</si>
  <si>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</si>
  <si>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</si>
  <si>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</si>
  <si>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</si>
  <si>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</si>
  <si>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</si>
  <si>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</si>
  <si>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</si>
  <si>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</si>
  <si>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</si>
  <si>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</si>
  <si>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</si>
  <si>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</si>
  <si>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</si>
  <si>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</si>
  <si>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</si>
  <si>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</si>
  <si>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</si>
  <si>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</si>
  <si>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</si>
  <si>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</si>
  <si>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</si>
  <si>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</si>
  <si>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</si>
  <si>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</si>
  <si>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</si>
  <si>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</si>
  <si>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</si>
  <si>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</si>
  <si>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</si>
  <si>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</si>
  <si>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</si>
  <si>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</si>
  <si>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</si>
  <si>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</si>
  <si>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</si>
  <si>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</si>
  <si>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</si>
  <si>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</si>
  <si>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</si>
  <si>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</si>
  <si>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</si>
  <si>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</si>
  <si>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</si>
  <si>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</si>
  <si>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</si>
  <si>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</si>
  <si>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</si>
  <si>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</si>
  <si>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</si>
  <si>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</si>
  <si>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</si>
  <si>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</si>
  <si>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</si>
  <si>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</si>
  <si>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</si>
  <si>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</si>
  <si>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</si>
  <si>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</si>
  <si>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</si>
  <si>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</si>
  <si>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</si>
  <si>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</si>
  <si>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</si>
  <si>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</si>
  <si>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</si>
  <si>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</si>
  <si>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</si>
  <si>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</si>
  <si>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</si>
  <si>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</si>
  <si>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</si>
  <si>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</si>
  <si>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</si>
  <si>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</si>
  <si>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</si>
  <si>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</si>
  <si>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</si>
  <si>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</si>
  <si>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</si>
  <si>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</si>
  <si>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</si>
  <si>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</si>
  <si>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</si>
  <si>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</si>
  <si>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</si>
  <si>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</si>
  <si>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</si>
  <si>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</si>
  <si>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</si>
  <si>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</si>
  <si>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</si>
  <si>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</si>
  <si>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</si>
  <si>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</si>
  <si>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</si>
  <si>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</si>
  <si>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</si>
  <si>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</si>
  <si>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</si>
  <si>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</si>
  <si>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</si>
  <si>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</si>
  <si>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</si>
  <si>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</si>
  <si>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</si>
  <si>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</si>
  <si>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</si>
  <si>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</si>
  <si>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</si>
  <si>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</si>
  <si>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</si>
  <si>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</si>
  <si>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</si>
  <si>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</si>
  <si>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</si>
  <si>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</si>
  <si>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</si>
  <si>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</si>
  <si>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</si>
  <si>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</si>
  <si>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</si>
  <si>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</si>
  <si>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</si>
  <si>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</si>
  <si>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</si>
  <si>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</si>
  <si>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</si>
  <si>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</si>
  <si>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</si>
  <si>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</si>
  <si>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</si>
  <si>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</si>
  <si>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</si>
  <si>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</si>
  <si>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</si>
  <si>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</si>
  <si>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</si>
  <si>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</si>
  <si>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</si>
  <si>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</si>
  <si>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</si>
  <si>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</si>
  <si>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</si>
  <si>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</si>
  <si>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</si>
  <si>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</si>
  <si>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</si>
  <si>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</si>
  <si>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</si>
  <si>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</si>
  <si>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</si>
  <si>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</si>
  <si>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</si>
  <si>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</si>
  <si>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</si>
  <si>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</si>
  <si>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</si>
  <si>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</si>
  <si>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</si>
  <si>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</si>
  <si>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</si>
  <si>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</si>
  <si>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</si>
  <si>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</si>
  <si>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</si>
  <si>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</si>
  <si>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</si>
  <si>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</si>
  <si>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</si>
  <si>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</si>
  <si>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</si>
  <si>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</si>
  <si>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</si>
  <si>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</si>
  <si>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</si>
  <si>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</si>
  <si>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</si>
  <si>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</si>
  <si>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</si>
  <si>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</si>
  <si>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</si>
  <si>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</si>
  <si>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</si>
  <si>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</si>
  <si>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</si>
  <si>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</si>
  <si>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</si>
  <si>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</si>
  <si>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</si>
  <si>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</si>
  <si>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</si>
  <si>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</si>
  <si>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</si>
  <si>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</si>
  <si>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</si>
  <si>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</si>
  <si>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</si>
  <si>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</si>
  <si>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</si>
  <si>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</si>
  <si>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</si>
  <si>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</si>
  <si>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</si>
  <si>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</si>
  <si>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</si>
  <si>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</si>
  <si>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</si>
  <si>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</si>
  <si>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</si>
  <si>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</si>
  <si>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</si>
  <si>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</si>
  <si>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</si>
  <si>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</si>
  <si>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</si>
  <si>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</si>
  <si>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</si>
  <si>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</si>
  <si>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</si>
  <si>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</si>
  <si>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</si>
  <si>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</si>
  <si>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</si>
  <si>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</si>
  <si>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</si>
  <si>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</si>
  <si>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</si>
  <si>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</si>
  <si>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</si>
  <si>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</si>
  <si>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</si>
  <si>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</si>
  <si>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</si>
  <si>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</si>
  <si>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</si>
  <si>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</si>
  <si>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</si>
  <si>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</si>
  <si>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</si>
  <si>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</si>
  <si>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</si>
  <si>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</si>
  <si>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</si>
  <si>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</si>
  <si>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</si>
  <si>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</si>
  <si>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</si>
  <si>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</si>
  <si>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</si>
  <si>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</si>
  <si>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</si>
  <si>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</si>
  <si>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</si>
  <si>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</si>
  <si>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</si>
  <si>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</si>
  <si>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</si>
  <si>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</si>
  <si>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</si>
  <si>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</si>
  <si>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</si>
  <si>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</si>
  <si>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</si>
  <si>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</si>
  <si>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</si>
  <si>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</si>
  <si>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</si>
  <si>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</si>
  <si>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</si>
  <si>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</si>
  <si>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</si>
  <si>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</si>
  <si>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</si>
  <si>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</si>
  <si>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</si>
  <si>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</si>
  <si>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</si>
  <si>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</si>
  <si>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</si>
  <si>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</si>
  <si>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</si>
  <si>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</si>
  <si>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</si>
  <si>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</si>
  <si>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</si>
  <si>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</si>
  <si>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</si>
  <si>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</si>
  <si>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</si>
  <si>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</si>
  <si>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</si>
  <si>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</si>
  <si>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</si>
  <si>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</si>
  <si>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</si>
  <si>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</si>
  <si>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</si>
  <si>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</si>
  <si>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</si>
  <si>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</si>
  <si>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</si>
  <si>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</si>
  <si>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</si>
  <si>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</si>
  <si>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</si>
  <si>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</si>
  <si>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</si>
  <si>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</si>
  <si>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</si>
  <si>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</si>
  <si>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</si>
  <si>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</si>
  <si>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</si>
  <si>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</si>
  <si>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</si>
  <si>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</si>
  <si>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</si>
  <si>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</si>
  <si>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</si>
  <si>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</si>
  <si>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</si>
  <si>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</si>
  <si>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</si>
  <si>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</si>
  <si>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</si>
  <si>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</si>
  <si>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</si>
  <si>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</si>
  <si>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</si>
  <si>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</si>
  <si>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</si>
  <si>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</si>
  <si>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</si>
  <si>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</si>
  <si>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</si>
  <si>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</si>
  <si>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</si>
  <si>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</si>
  <si>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</si>
  <si>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</si>
  <si>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</si>
  <si>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</si>
  <si>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</si>
  <si>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</si>
  <si>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</si>
  <si>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</si>
  <si>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</si>
  <si>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</si>
  <si>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</si>
  <si>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</si>
  <si>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</si>
  <si>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</si>
  <si>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</si>
  <si>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</si>
  <si>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</si>
  <si>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</si>
  <si>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</si>
  <si>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</si>
  <si>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</si>
  <si>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</si>
  <si>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</si>
  <si>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</si>
  <si>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</si>
  <si>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</si>
  <si>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</si>
  <si>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</si>
  <si>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</si>
  <si>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</si>
  <si>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</si>
  <si>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</si>
  <si>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</si>
  <si>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</si>
  <si>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</si>
  <si>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</si>
  <si>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</si>
  <si>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</si>
  <si>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</si>
  <si>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</si>
  <si>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</si>
  <si>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</si>
  <si>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</si>
  <si>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</si>
  <si>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</si>
  <si>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</si>
  <si>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</si>
  <si>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</si>
  <si>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</si>
  <si>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</si>
  <si>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</si>
  <si>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</si>
  <si>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</si>
  <si>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</si>
  <si>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</si>
  <si>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</si>
  <si>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</si>
  <si>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</si>
  <si>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</si>
  <si>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</si>
  <si>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</si>
  <si>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</si>
  <si>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</si>
  <si>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</si>
  <si>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</si>
  <si>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</si>
  <si>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</si>
  <si>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</si>
  <si>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</si>
  <si>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</si>
  <si>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</si>
  <si>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</si>
  <si>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</si>
  <si>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</si>
  <si>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</si>
  <si>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</si>
  <si>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</si>
  <si>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</si>
  <si>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</si>
  <si>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</si>
  <si>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</si>
  <si>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</si>
  <si>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</si>
  <si>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</si>
  <si>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</si>
  <si>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</si>
  <si>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</si>
  <si>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</si>
  <si>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</si>
  <si>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</si>
  <si>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</si>
  <si>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</si>
  <si>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</si>
  <si>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</si>
  <si>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</si>
  <si>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</si>
  <si>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</si>
  <si>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</si>
  <si>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</si>
  <si>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</si>
  <si>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</si>
  <si>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</si>
  <si>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</si>
  <si>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</si>
  <si>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</si>
  <si>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</si>
  <si>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</si>
  <si>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</si>
  <si>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</si>
  <si>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</si>
  <si>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</si>
  <si>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</si>
  <si>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</si>
  <si>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</si>
  <si>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</si>
  <si>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</si>
  <si>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</si>
  <si>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</si>
  <si>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</si>
  <si>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</si>
  <si>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</si>
  <si>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</si>
  <si>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</si>
  <si>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</si>
  <si>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</si>
  <si>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</si>
  <si>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</si>
  <si>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</si>
  <si>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</si>
  <si>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</si>
  <si>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</si>
  <si>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</si>
  <si>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</si>
  <si>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</si>
  <si>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</si>
  <si>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</si>
  <si>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</si>
  <si>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</si>
  <si>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</si>
  <si>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</si>
  <si>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</si>
  <si>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</si>
  <si>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</si>
  <si>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</si>
  <si>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</si>
  <si>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</si>
  <si>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</si>
  <si>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</si>
  <si>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</si>
  <si>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</si>
  <si>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</si>
  <si>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</si>
  <si>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</si>
  <si>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</si>
  <si>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</si>
  <si>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</si>
  <si>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</si>
  <si>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</si>
  <si>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</si>
  <si>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</si>
  <si>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</si>
  <si>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</si>
  <si>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</si>
  <si>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</si>
  <si>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</si>
  <si>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</si>
  <si>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</si>
  <si>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</si>
  <si>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</si>
  <si>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</si>
  <si>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</si>
  <si>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</si>
  <si>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</si>
  <si>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</si>
  <si>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</si>
  <si>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</si>
  <si>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</si>
  <si>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</si>
  <si>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</si>
  <si>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</si>
  <si>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</si>
  <si>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</si>
  <si>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</si>
  <si>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</si>
  <si>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</si>
  <si>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</si>
  <si>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</si>
  <si>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</si>
  <si>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</si>
  <si>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</si>
  <si>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</si>
  <si>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</si>
  <si>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</si>
  <si>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</si>
  <si>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</si>
  <si>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</si>
  <si>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</si>
  <si>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</si>
  <si>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</si>
  <si>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</si>
  <si>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</si>
  <si>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</si>
  <si>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</si>
  <si>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</si>
  <si>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</si>
  <si>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</si>
  <si>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</si>
  <si>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</si>
  <si>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</si>
  <si>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</si>
  <si>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</si>
  <si>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</si>
  <si>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</si>
  <si>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</si>
  <si>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</si>
  <si>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</si>
  <si>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</si>
  <si>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</si>
  <si>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</si>
  <si>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</si>
  <si>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</si>
  <si>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</si>
  <si>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</si>
  <si>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</si>
  <si>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</si>
  <si>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</si>
  <si>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</si>
  <si>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</si>
  <si>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</si>
  <si>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</si>
  <si>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</si>
  <si>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</si>
  <si>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</si>
  <si>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</si>
  <si>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</si>
  <si>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</si>
  <si>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</si>
  <si>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</si>
  <si>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</si>
  <si>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</si>
  <si>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</si>
  <si>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</si>
  <si>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</si>
  <si>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</si>
  <si>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</si>
  <si>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</si>
  <si>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</si>
  <si>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</si>
  <si>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</si>
  <si>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</si>
  <si>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</si>
  <si>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</si>
  <si>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</si>
  <si>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</si>
  <si>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</si>
  <si>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</si>
  <si>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</si>
  <si>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</si>
  <si>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</si>
  <si>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</si>
  <si>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</si>
  <si>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</si>
  <si>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</si>
  <si>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</si>
  <si>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</si>
  <si>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</si>
  <si>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</si>
  <si>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</si>
  <si>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</si>
  <si>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</si>
  <si>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</si>
  <si>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</si>
  <si>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</si>
  <si>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</si>
  <si>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</si>
  <si>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</si>
  <si>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</si>
  <si>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</si>
  <si>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</si>
  <si>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</si>
  <si>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</si>
  <si>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</si>
  <si>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</si>
  <si>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</si>
  <si>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</si>
  <si>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</si>
  <si>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</si>
  <si>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</si>
  <si>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</si>
  <si>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</si>
  <si>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</si>
  <si>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</si>
  <si>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</si>
  <si>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</si>
  <si>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</si>
  <si>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</si>
  <si>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</si>
  <si>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</si>
  <si>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</si>
  <si>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</si>
  <si>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</si>
  <si>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</si>
  <si>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</si>
  <si>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</si>
  <si>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</si>
  <si>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</si>
  <si>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</si>
  <si>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</si>
  <si>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</si>
  <si>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</si>
  <si>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</si>
  <si>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</si>
  <si>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</si>
  <si>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</si>
  <si>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</si>
  <si>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</si>
  <si>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</si>
  <si>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</si>
  <si>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</si>
  <si>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</si>
  <si>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</si>
  <si>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</si>
  <si>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</si>
  <si>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</si>
  <si>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</si>
  <si>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</si>
  <si>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</si>
  <si>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</si>
  <si>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</si>
  <si>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</si>
  <si>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</si>
  <si>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</si>
  <si>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</si>
  <si>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</si>
  <si>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</si>
  <si>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</si>
  <si>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</si>
  <si>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</si>
  <si>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</si>
  <si>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</si>
  <si>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</si>
  <si>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</si>
  <si>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</si>
  <si>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</si>
  <si>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</si>
  <si>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</si>
  <si>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</si>
  <si>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</si>
  <si>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</si>
  <si>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</si>
  <si>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</si>
  <si>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</si>
  <si>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</si>
  <si>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</si>
  <si>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</si>
  <si>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</si>
  <si>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</si>
  <si>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</si>
  <si>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</si>
  <si>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</si>
  <si>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</si>
  <si>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</si>
  <si>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</si>
  <si>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</si>
  <si>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</si>
  <si>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</si>
  <si>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</si>
  <si>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</si>
  <si>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</si>
  <si>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</si>
  <si>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</si>
  <si>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</si>
  <si>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</si>
  <si>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</si>
  <si>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</si>
  <si>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</si>
  <si>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</si>
  <si>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</si>
  <si>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</si>
  <si>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</si>
  <si>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</si>
  <si>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</si>
  <si>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</si>
  <si>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</si>
  <si>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</si>
  <si>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</si>
  <si>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</si>
  <si>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</si>
  <si>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</si>
  <si>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</si>
  <si>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</si>
  <si>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</si>
  <si>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</si>
  <si>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</si>
  <si>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</si>
  <si>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</si>
  <si>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</si>
  <si>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</si>
  <si>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</si>
  <si>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</si>
  <si>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</si>
  <si>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</si>
  <si>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</si>
  <si>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</si>
  <si>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</si>
  <si>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</si>
  <si>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</si>
  <si>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</si>
  <si>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</si>
  <si>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</si>
  <si>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</si>
  <si>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</si>
  <si>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</si>
  <si>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</si>
  <si>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</si>
  <si>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</si>
  <si>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</si>
  <si>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</si>
  <si>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</si>
  <si>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</si>
  <si>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</si>
  <si>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</si>
  <si>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</si>
  <si>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</si>
  <si>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</si>
  <si>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</si>
  <si>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</si>
  <si>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</si>
  <si>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</si>
  <si>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</si>
  <si>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</si>
  <si>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</si>
  <si>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</si>
  <si>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</si>
  <si>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</si>
  <si>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</si>
  <si>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</si>
  <si>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</si>
  <si>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</si>
  <si>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</si>
  <si>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</si>
  <si>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</si>
  <si>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</si>
  <si>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</si>
  <si>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</si>
  <si>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</si>
  <si>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</si>
  <si>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</si>
  <si>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</si>
  <si>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</si>
  <si>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</si>
  <si>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</si>
  <si>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</si>
  <si>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</si>
  <si>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</si>
  <si>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</si>
  <si>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</si>
  <si>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</si>
  <si>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</si>
  <si>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</si>
  <si>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</si>
  <si>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</si>
  <si>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</si>
  <si>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</si>
  <si>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</si>
  <si>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</si>
  <si>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</si>
  <si>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</si>
  <si>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</si>
  <si>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</si>
  <si>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</si>
  <si>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</si>
  <si>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</si>
  <si>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</si>
  <si>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</si>
  <si>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</si>
  <si>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</si>
  <si>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</si>
  <si>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</si>
  <si>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</si>
  <si>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</si>
  <si>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</si>
  <si>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</si>
  <si>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</si>
  <si>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</si>
  <si>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</si>
  <si>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</si>
  <si>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</si>
  <si>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</si>
  <si>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</si>
  <si>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</si>
  <si>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</si>
  <si>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</si>
  <si>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</si>
  <si>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</si>
  <si>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</si>
  <si>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</si>
  <si>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</si>
  <si>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</si>
  <si>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</si>
  <si>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</si>
  <si>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</si>
  <si>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</si>
  <si>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</si>
  <si>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</si>
  <si>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</si>
  <si>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</si>
  <si>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</si>
  <si>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</si>
  <si>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</si>
  <si>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</si>
  <si>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</si>
  <si>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</si>
  <si>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</si>
  <si>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</si>
  <si>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</si>
  <si>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</si>
  <si>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</si>
  <si>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</si>
  <si>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</si>
  <si>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</si>
  <si>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</si>
  <si>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</si>
  <si>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</si>
  <si>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</si>
  <si>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</si>
  <si>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</si>
  <si>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</si>
  <si>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</si>
  <si>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</si>
  <si>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</si>
  <si>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</si>
  <si>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</si>
  <si>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</si>
  <si>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</si>
  <si>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</si>
  <si>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</si>
  <si>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</si>
  <si>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</si>
  <si>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</si>
  <si>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</si>
  <si>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</si>
  <si>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</si>
  <si>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</si>
  <si>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</si>
  <si>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</si>
  <si>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</si>
  <si>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</si>
  <si>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</si>
  <si>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</si>
  <si>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</si>
  <si>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</si>
  <si>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</si>
  <si>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</si>
  <si>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</si>
  <si>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</si>
  <si>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</si>
  <si>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</si>
  <si>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</si>
  <si>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</si>
  <si>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</si>
  <si>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</si>
  <si>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</si>
  <si>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</si>
  <si>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</si>
  <si>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</si>
  <si>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</si>
  <si>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</si>
  <si>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</si>
  <si>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</si>
  <si>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</si>
  <si>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</si>
  <si>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</si>
  <si>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</si>
  <si>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</si>
  <si>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</si>
  <si>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</si>
  <si>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</si>
  <si>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</si>
  <si>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</si>
  <si>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</si>
  <si>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</si>
  <si>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</si>
  <si>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</si>
  <si>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</si>
  <si>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</si>
  <si>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</si>
  <si>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</si>
  <si>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</si>
  <si>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</si>
  <si>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</si>
  <si>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</si>
  <si>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</si>
  <si>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</si>
  <si>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</si>
  <si>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</si>
  <si>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</si>
  <si>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</si>
  <si>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</si>
  <si>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</si>
  <si>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</si>
  <si>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</si>
  <si>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</si>
  <si>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</si>
  <si>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</si>
  <si>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</si>
  <si>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</si>
  <si>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</si>
  <si>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</si>
  <si>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</si>
  <si>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</si>
  <si>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</si>
  <si>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</si>
  <si>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</si>
  <si>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</si>
  <si>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</si>
  <si>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</si>
  <si>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</si>
  <si>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</si>
  <si>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</si>
  <si>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</si>
  <si>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</si>
  <si>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</si>
  <si>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</si>
  <si>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</si>
  <si>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</si>
  <si>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</si>
  <si>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</si>
  <si>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</si>
  <si>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</si>
  <si>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</si>
  <si>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</si>
  <si>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</si>
  <si>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</si>
  <si>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</si>
  <si>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</si>
  <si>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</si>
  <si>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</si>
  <si>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</si>
  <si>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</si>
  <si>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</si>
  <si>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</si>
  <si>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</si>
  <si>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</si>
  <si>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</si>
  <si>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</si>
  <si>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</si>
  <si>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</si>
  <si>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</si>
  <si>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</si>
  <si>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</si>
  <si>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</si>
  <si>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</si>
  <si>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</si>
  <si>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</si>
  <si>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</si>
  <si>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</si>
  <si>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</si>
  <si>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</si>
  <si>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</si>
  <si>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</si>
  <si>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</si>
  <si>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</si>
  <si>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</si>
  <si>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</si>
  <si>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</si>
  <si>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</si>
  <si>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</si>
  <si>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</si>
  <si>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</si>
  <si>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</si>
  <si>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</si>
  <si>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</si>
  <si>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</si>
  <si>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</si>
  <si>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</si>
  <si>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</si>
  <si>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</si>
  <si>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</si>
  <si>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</si>
  <si>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</si>
  <si>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</si>
  <si>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</si>
  <si>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</si>
  <si>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</si>
  <si>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</si>
  <si>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</si>
  <si>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</si>
  <si>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</si>
  <si>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</si>
  <si>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</si>
  <si>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</si>
  <si>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</si>
  <si>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</si>
  <si>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</si>
  <si>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</si>
  <si>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</si>
  <si>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</si>
  <si>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</si>
  <si>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</si>
  <si>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</si>
  <si>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</si>
  <si>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</si>
  <si>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</si>
  <si>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</si>
  <si>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</si>
  <si>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</si>
  <si>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</si>
  <si>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</si>
  <si>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</si>
  <si>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</si>
  <si>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</si>
  <si>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</si>
  <si>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</si>
  <si>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</si>
  <si>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</si>
  <si>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</si>
  <si>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</si>
  <si>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</si>
  <si>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</si>
  <si>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</si>
  <si>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</si>
  <si>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</si>
  <si>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</si>
  <si>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</si>
  <si>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</si>
  <si>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</si>
  <si>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</si>
  <si>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</si>
  <si>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</si>
  <si>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</si>
  <si>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</si>
  <si>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</si>
  <si>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</si>
  <si>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</si>
  <si>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</si>
  <si>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</si>
  <si>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</si>
  <si>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</si>
  <si>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</si>
  <si>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</si>
  <si>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</si>
  <si>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</si>
  <si>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</si>
  <si>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</si>
  <si>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</si>
  <si>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</si>
  <si>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</si>
  <si>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</si>
  <si>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</si>
  <si>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</si>
  <si>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</si>
  <si>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</si>
  <si>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</si>
  <si>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</si>
  <si>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</si>
  <si>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</si>
  <si>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</si>
  <si>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</si>
  <si>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</si>
  <si>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</si>
  <si>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</si>
  <si>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</si>
  <si>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</si>
  <si>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</si>
  <si>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</si>
  <si>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</si>
  <si>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</si>
  <si>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</si>
  <si>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</si>
  <si>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</si>
  <si>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</si>
  <si>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</si>
  <si>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</si>
  <si>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</si>
  <si>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</si>
  <si>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</si>
  <si>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</si>
  <si>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</si>
  <si>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</si>
  <si>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</si>
  <si>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</si>
  <si>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</si>
  <si>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</si>
  <si>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</si>
  <si>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</si>
  <si>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</si>
  <si>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</si>
  <si>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</si>
  <si>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</si>
  <si>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</si>
  <si>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</si>
  <si>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</si>
  <si>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</si>
  <si>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</si>
  <si>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</si>
  <si>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</si>
  <si>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</si>
  <si>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</si>
  <si>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</si>
  <si>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</si>
  <si>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</si>
  <si>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</si>
  <si>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</si>
  <si>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</si>
  <si>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</si>
  <si>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</si>
  <si>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</si>
  <si>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</si>
  <si>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</si>
  <si>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</si>
  <si>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</si>
  <si>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</si>
  <si>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</si>
  <si>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</si>
  <si>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</si>
  <si>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</si>
  <si>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</si>
  <si>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</si>
  <si>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</si>
  <si>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</si>
  <si>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</si>
  <si>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</si>
  <si>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</si>
  <si>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</si>
  <si>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</si>
  <si>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</si>
  <si>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</si>
  <si>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</si>
  <si>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</si>
  <si>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</si>
  <si>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</si>
  <si>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</si>
  <si>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</si>
  <si>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</si>
  <si>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</si>
  <si>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</si>
  <si>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</si>
  <si>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</si>
  <si>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</si>
  <si>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</si>
  <si>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</si>
  <si>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</si>
  <si>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</si>
  <si>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</si>
  <si>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</si>
  <si>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</si>
  <si>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</si>
  <si>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</si>
  <si>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</si>
  <si>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</si>
  <si>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</si>
  <si>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</si>
  <si>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</si>
  <si>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</si>
  <si>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</si>
  <si>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</si>
  <si>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</si>
  <si>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</si>
  <si>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</si>
  <si>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</si>
  <si>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</si>
  <si>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</si>
  <si>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</si>
  <si>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</si>
  <si>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</si>
  <si>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</si>
  <si>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</si>
  <si>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</si>
  <si>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</si>
  <si>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</si>
  <si>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</si>
  <si>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</si>
  <si>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</si>
  <si>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</si>
  <si>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</si>
  <si>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</si>
  <si>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</si>
  <si>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</si>
  <si>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</si>
  <si>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</si>
  <si>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</si>
  <si>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</si>
  <si>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</si>
  <si>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</si>
  <si>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</si>
  <si>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</si>
  <si>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</si>
  <si>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</si>
  <si>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</si>
  <si>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</si>
  <si>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</si>
  <si>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</si>
  <si>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</si>
  <si>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</si>
  <si>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</si>
  <si>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</si>
  <si>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</si>
  <si>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</si>
  <si>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</si>
  <si>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</si>
  <si>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</si>
  <si>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</si>
  <si>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</si>
  <si>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</si>
  <si>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</si>
  <si>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</si>
  <si>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</si>
  <si>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</si>
  <si>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</si>
  <si>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</si>
  <si>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</si>
  <si>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</si>
  <si>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</si>
  <si>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</si>
  <si>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</si>
  <si>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</si>
  <si>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</si>
  <si>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</si>
  <si>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</si>
  <si>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</si>
  <si>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</si>
  <si>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</si>
  <si>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</si>
  <si>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</si>
  <si>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</si>
  <si>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</si>
  <si>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</si>
  <si>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</si>
  <si>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</si>
  <si>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</si>
  <si>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</si>
  <si>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</si>
  <si>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</si>
  <si>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</si>
  <si>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</si>
  <si>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</si>
  <si>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</si>
  <si>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</si>
  <si>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</si>
  <si>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</si>
  <si>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</si>
  <si>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</si>
  <si>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</si>
  <si>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</si>
  <si>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</si>
  <si>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</si>
  <si>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</si>
  <si>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</si>
  <si>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</si>
  <si>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</si>
  <si>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</si>
  <si>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</si>
  <si>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</si>
  <si>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</si>
  <si>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</si>
  <si>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</si>
  <si>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</si>
  <si>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</si>
  <si>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</si>
  <si>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</si>
  <si>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</si>
  <si>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</si>
  <si>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</si>
  <si>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</si>
  <si>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</si>
  <si>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</si>
  <si>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</si>
  <si>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</si>
  <si>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</si>
  <si>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</si>
  <si>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</si>
  <si>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</si>
  <si>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</si>
  <si>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</si>
  <si>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</si>
  <si>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</si>
  <si>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</si>
  <si>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</si>
  <si>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</si>
  <si>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</si>
  <si>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</si>
  <si>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</si>
  <si>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</si>
  <si>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</si>
  <si>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</si>
  <si>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</si>
  <si>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</si>
  <si>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</si>
  <si>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</si>
  <si>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</si>
  <si>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</si>
  <si>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</si>
  <si>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</si>
  <si>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</si>
  <si>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</si>
  <si>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</si>
  <si>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</si>
  <si>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</si>
  <si>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</si>
  <si>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</si>
  <si>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</si>
  <si>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</si>
  <si>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</si>
  <si>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</si>
  <si>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</si>
  <si>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</si>
  <si>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</si>
  <si>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</si>
  <si>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</si>
  <si>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</si>
  <si>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</si>
  <si>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</si>
  <si>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</si>
  <si>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</si>
  <si>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</si>
  <si>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</si>
  <si>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</si>
  <si>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</si>
  <si>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</si>
  <si>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</si>
  <si>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</si>
  <si>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</si>
  <si>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</si>
  <si>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</si>
  <si>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</si>
  <si>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</si>
  <si>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</si>
  <si>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</si>
  <si>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</si>
  <si>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</si>
  <si>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</si>
  <si>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</si>
  <si>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</si>
  <si>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</si>
  <si>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</si>
  <si>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</si>
  <si>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</si>
  <si>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</si>
  <si>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</si>
  <si>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</si>
  <si>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</si>
  <si>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</si>
  <si>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</si>
  <si>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</si>
  <si>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</si>
  <si>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</si>
  <si>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</si>
  <si>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</si>
  <si>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</si>
  <si>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</si>
  <si>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</si>
  <si>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</si>
  <si>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</si>
  <si>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</si>
  <si>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</si>
  <si>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</si>
  <si>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</si>
  <si>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</si>
  <si>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</si>
  <si>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</si>
  <si>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</si>
  <si>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</si>
  <si>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</si>
  <si>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</si>
  <si>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</si>
  <si>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</si>
  <si>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</si>
  <si>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</si>
  <si>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</si>
  <si>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</si>
  <si>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</si>
  <si>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</si>
  <si>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</si>
  <si>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</si>
  <si>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</si>
  <si>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</si>
  <si>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</si>
  <si>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</si>
  <si>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</si>
  <si>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</si>
  <si>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</si>
  <si>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</si>
  <si>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</si>
  <si>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</si>
  <si>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</si>
  <si>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</si>
  <si>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</si>
  <si>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</si>
  <si>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</si>
  <si>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</si>
  <si>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</si>
  <si>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</si>
  <si>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</si>
  <si>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</si>
  <si>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</si>
  <si>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</si>
  <si>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</si>
  <si>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</si>
  <si>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</si>
  <si>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</si>
  <si>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</si>
  <si>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</si>
  <si>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</si>
  <si>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</si>
  <si>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</si>
  <si>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</si>
  <si>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</si>
  <si>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</si>
  <si>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</si>
  <si>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</si>
  <si>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</si>
  <si>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</si>
  <si>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</si>
  <si>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</si>
  <si>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</si>
  <si>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</si>
  <si>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</si>
  <si>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</si>
  <si>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</si>
  <si>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</si>
  <si>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</si>
  <si>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</si>
  <si>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</si>
  <si>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</si>
  <si>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</si>
  <si>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</si>
  <si>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</si>
  <si>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</si>
  <si>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</si>
  <si>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</si>
  <si>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</si>
  <si>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</si>
  <si>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</si>
  <si>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</si>
  <si>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</si>
  <si>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</si>
  <si>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</si>
  <si>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</si>
  <si>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</si>
  <si>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</si>
  <si>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</si>
  <si>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</si>
  <si>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</si>
  <si>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</si>
  <si>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</si>
  <si>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</si>
  <si>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</si>
  <si>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</si>
  <si>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</si>
  <si>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</si>
  <si>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</si>
  <si>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</si>
  <si>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</si>
  <si>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</si>
  <si>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</si>
  <si>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</si>
  <si>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</si>
  <si>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</si>
  <si>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</si>
  <si>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</si>
  <si>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</si>
  <si>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</si>
  <si>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</si>
  <si>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</si>
  <si>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</si>
  <si>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</si>
  <si>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</si>
  <si>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</si>
  <si>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</si>
  <si>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</si>
  <si>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</si>
  <si>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</si>
  <si>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</si>
  <si>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</si>
  <si>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</si>
  <si>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</si>
  <si>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</si>
  <si>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</si>
  <si>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</si>
  <si>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</si>
  <si>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</si>
  <si>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</si>
  <si>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</si>
  <si>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</si>
  <si>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</si>
  <si>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</si>
  <si>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</si>
  <si>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</si>
  <si>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</si>
  <si>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</si>
  <si>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</si>
  <si>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</si>
  <si>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</si>
  <si>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</si>
  <si>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</si>
  <si>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</si>
  <si>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</si>
  <si>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</si>
  <si>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</si>
  <si>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</si>
  <si>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</si>
  <si>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</si>
  <si>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</si>
  <si>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</si>
  <si>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</si>
  <si>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</si>
  <si>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</si>
  <si>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</si>
  <si>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</si>
  <si>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</si>
  <si>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</si>
  <si>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</si>
  <si>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</si>
  <si>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</si>
  <si>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</si>
  <si>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</si>
  <si>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</si>
  <si>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</si>
  <si>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</si>
  <si>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</si>
  <si>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</si>
  <si>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</si>
  <si>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</si>
  <si>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</si>
  <si>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</si>
  <si>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</si>
  <si>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</si>
  <si>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</si>
  <si>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</si>
  <si>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</si>
  <si>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</si>
  <si>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</si>
  <si>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</si>
  <si>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</si>
  <si>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</si>
  <si>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</si>
  <si>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</si>
  <si>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</si>
  <si>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</si>
  <si>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</si>
  <si>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</si>
  <si>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</si>
  <si>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</si>
  <si>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</si>
  <si>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</si>
  <si>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</si>
  <si>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</si>
  <si>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</si>
  <si>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</si>
  <si>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</si>
  <si>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</si>
  <si>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</si>
  <si>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</si>
  <si>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</si>
  <si>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</si>
  <si>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</si>
  <si>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</si>
  <si>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</si>
  <si>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</si>
  <si>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</si>
  <si>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</si>
  <si>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</si>
  <si>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</si>
  <si>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</si>
  <si>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</si>
  <si>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</si>
  <si>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</si>
  <si>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</si>
  <si>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</si>
  <si>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</si>
  <si>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</si>
  <si>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</si>
  <si>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</si>
  <si>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</si>
  <si>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</si>
  <si>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</si>
  <si>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</si>
  <si>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</si>
  <si>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</si>
  <si>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</si>
  <si>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</si>
  <si>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</si>
  <si>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</si>
  <si>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</si>
  <si>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</si>
  <si>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</si>
  <si>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</si>
  <si>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</si>
  <si>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</si>
  <si>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</si>
  <si>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</si>
  <si>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</si>
  <si>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</si>
  <si>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</si>
  <si>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</si>
  <si>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</si>
  <si>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</si>
  <si>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</si>
  <si>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</si>
  <si>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</si>
  <si>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</si>
  <si>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</si>
  <si>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</si>
  <si>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</si>
  <si>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</si>
  <si>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</si>
  <si>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</si>
  <si>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</si>
  <si>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</si>
  <si>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</si>
  <si>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</si>
  <si>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</si>
  <si>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</si>
  <si>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</si>
  <si>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</si>
  <si>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</si>
  <si>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</si>
  <si>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</si>
  <si>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</si>
  <si>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</si>
  <si>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</si>
  <si>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</si>
  <si>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</si>
  <si>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</si>
  <si>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</si>
  <si>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</si>
  <si>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</si>
  <si>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</si>
  <si>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</si>
  <si>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</si>
  <si>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</si>
  <si>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</si>
  <si>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</si>
  <si>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</si>
  <si>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</si>
  <si>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</si>
  <si>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</si>
  <si>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</si>
  <si>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</si>
  <si>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</si>
  <si>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</si>
  <si>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</si>
  <si>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</si>
  <si>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</si>
  <si>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</si>
  <si>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</si>
  <si>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</si>
  <si>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</si>
  <si>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</si>
  <si>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</si>
  <si>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</si>
  <si>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</si>
  <si>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</si>
  <si>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</si>
  <si>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</si>
  <si>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</si>
  <si>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</si>
  <si>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</si>
  <si>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</si>
  <si>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</si>
  <si>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</si>
  <si>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</si>
  <si>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</si>
  <si>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</si>
  <si>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</si>
  <si>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</si>
  <si>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</si>
  <si>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</si>
  <si>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</si>
  <si>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</si>
  <si>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</si>
  <si>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</si>
  <si>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</si>
  <si>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</si>
  <si>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</si>
  <si>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</si>
  <si>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</si>
  <si>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</si>
  <si>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</si>
  <si>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</si>
  <si>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</si>
  <si>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</si>
  <si>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</si>
  <si>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</si>
  <si>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</si>
  <si>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</si>
  <si>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</si>
  <si>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</si>
  <si>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</si>
  <si>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</si>
  <si>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</si>
  <si>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</si>
  <si>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</si>
  <si>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</si>
  <si>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</si>
  <si>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</si>
  <si>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</si>
  <si>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</si>
  <si>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</si>
  <si>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</si>
  <si>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</si>
  <si>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</si>
  <si>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</si>
  <si>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</si>
  <si>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</si>
  <si>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</si>
  <si>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</si>
  <si>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</si>
  <si>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</si>
  <si>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</si>
  <si>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</si>
  <si>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</si>
  <si>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</si>
  <si>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</si>
  <si>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</si>
  <si>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</si>
  <si>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</si>
  <si>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</si>
  <si>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</si>
  <si>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</si>
  <si>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</si>
  <si>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</si>
  <si>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</si>
  <si>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</si>
  <si>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</si>
  <si>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</si>
  <si>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</si>
  <si>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</si>
  <si>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</si>
  <si>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</si>
  <si>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</si>
  <si>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</si>
  <si>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</si>
  <si>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</si>
  <si>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</si>
  <si>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</si>
  <si>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</si>
  <si>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</si>
  <si>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</si>
  <si>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</si>
  <si>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</si>
  <si>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</si>
  <si>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</si>
  <si>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</si>
  <si>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</si>
  <si>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</si>
  <si>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</si>
  <si>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</si>
  <si>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</si>
  <si>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</si>
  <si>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</si>
  <si>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</si>
  <si>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</si>
  <si>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</si>
  <si>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</si>
  <si>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</si>
  <si>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</si>
  <si>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</si>
  <si>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</si>
  <si>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</si>
  <si>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</si>
  <si>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</si>
  <si>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</si>
  <si>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</si>
  <si>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</si>
  <si>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</si>
  <si>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</si>
  <si>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</si>
  <si>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</si>
  <si>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</si>
  <si>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</si>
  <si>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</si>
  <si>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</si>
  <si>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</si>
  <si>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</si>
  <si>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</si>
  <si>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</si>
  <si>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</si>
  <si>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</si>
  <si>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</si>
  <si>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</si>
  <si>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</si>
  <si>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</si>
  <si>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</si>
  <si>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</si>
  <si>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</si>
  <si>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</si>
  <si>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</si>
  <si>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</si>
  <si>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</si>
  <si>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</si>
  <si>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</si>
  <si>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</si>
  <si>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</si>
  <si>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</si>
  <si>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</si>
  <si>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</si>
  <si>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</si>
  <si>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</si>
  <si>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</si>
  <si>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</si>
  <si>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</si>
  <si>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</si>
  <si>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</si>
  <si>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</si>
  <si>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</si>
  <si>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</si>
  <si>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</si>
  <si>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</si>
  <si>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</si>
  <si>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</si>
  <si>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</si>
  <si>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</si>
  <si>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</si>
  <si>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</si>
  <si>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</si>
  <si>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</si>
  <si>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</si>
  <si>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</si>
  <si>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</si>
  <si>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</si>
  <si>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</si>
  <si>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</si>
  <si>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</si>
  <si>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</si>
  <si>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</si>
  <si>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</si>
  <si>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</si>
  <si>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</si>
  <si>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</si>
  <si>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</si>
  <si>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</si>
  <si>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</si>
  <si>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</si>
  <si>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</si>
  <si>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</si>
  <si>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</si>
  <si>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</si>
  <si>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</si>
  <si>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</si>
  <si>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</si>
  <si>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</si>
  <si>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</si>
  <si>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</si>
  <si>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</si>
  <si>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</si>
  <si>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</si>
  <si>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</si>
  <si>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</si>
  <si>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</si>
  <si>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</si>
  <si>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</si>
  <si>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</si>
  <si>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</si>
  <si>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</si>
  <si>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</si>
  <si>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</si>
  <si>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</si>
  <si>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</si>
  <si>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</si>
  <si>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</si>
  <si>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</si>
  <si>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</si>
  <si>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</si>
  <si>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</si>
  <si>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</si>
  <si>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</si>
  <si>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</si>
  <si>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</si>
  <si>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</si>
  <si>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</si>
  <si>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</si>
  <si>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</si>
  <si>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</si>
  <si>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</si>
  <si>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</si>
  <si>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</si>
  <si>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</si>
  <si>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</si>
  <si>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</si>
  <si>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</si>
  <si>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</si>
  <si>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</si>
  <si>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</si>
  <si>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</si>
  <si>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</si>
  <si>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</si>
  <si>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</si>
  <si>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</si>
  <si>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</si>
  <si>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</si>
  <si>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</si>
  <si>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</si>
  <si>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</si>
  <si>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</si>
  <si>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</si>
  <si>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</si>
  <si>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</si>
  <si>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</si>
  <si>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</si>
  <si>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</si>
  <si>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</si>
  <si>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</si>
  <si>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</si>
  <si>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</si>
  <si>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</si>
  <si>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</si>
  <si>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</si>
  <si>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</si>
  <si>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</si>
  <si>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</si>
  <si>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</si>
  <si>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</si>
  <si>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</si>
  <si>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</si>
  <si>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</si>
  <si>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</si>
  <si>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</si>
  <si>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</si>
  <si>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</si>
  <si>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</si>
  <si>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</si>
  <si>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</si>
  <si>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</si>
  <si>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</si>
  <si>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</si>
  <si>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</si>
  <si>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</si>
  <si>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</si>
  <si>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</si>
  <si>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</si>
  <si>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</si>
  <si>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</si>
  <si>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</si>
  <si>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</si>
  <si>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</si>
  <si>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</si>
  <si>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</si>
  <si>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</si>
  <si>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</si>
  <si>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</si>
  <si>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</si>
  <si>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</si>
  <si>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</si>
  <si>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</si>
  <si>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</si>
  <si>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</si>
  <si>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</si>
  <si>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</si>
  <si>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</si>
  <si>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</si>
  <si>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</si>
  <si>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</si>
  <si>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</si>
  <si>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</si>
  <si>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</si>
  <si>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</si>
  <si>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</si>
  <si>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</si>
  <si>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</si>
  <si>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</si>
  <si>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</si>
  <si>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</si>
  <si>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</si>
  <si>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</si>
  <si>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</si>
  <si>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</si>
  <si>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</si>
  <si>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</si>
  <si>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</si>
  <si>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</si>
  <si>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</si>
  <si>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</si>
  <si>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</si>
  <si>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</si>
  <si>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</si>
  <si>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</si>
  <si>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</si>
  <si>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</si>
  <si>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</si>
  <si>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</si>
  <si>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</si>
  <si>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</si>
  <si>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</si>
  <si>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</si>
  <si>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</si>
  <si>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</si>
  <si>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</si>
  <si>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</si>
  <si>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</si>
  <si>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</si>
  <si>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</si>
  <si>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</si>
  <si>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</si>
  <si>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</si>
  <si>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</si>
  <si>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</si>
  <si>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</si>
  <si>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</si>
  <si>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</si>
  <si>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</si>
  <si>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</si>
  <si>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</si>
  <si>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</si>
  <si>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</si>
  <si>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</si>
  <si>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</si>
  <si>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</si>
  <si>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</si>
  <si>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</si>
  <si>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</si>
  <si>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</si>
  <si>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</si>
  <si>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</si>
  <si>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</si>
  <si>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</si>
  <si>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</si>
  <si>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</si>
  <si>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</si>
  <si>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</si>
  <si>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</si>
  <si>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</si>
  <si>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</si>
  <si>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</si>
  <si>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</si>
  <si>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</si>
  <si>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</si>
  <si>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</si>
  <si>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</si>
  <si>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</si>
  <si>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</si>
  <si>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</si>
  <si>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</si>
  <si>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</si>
  <si>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</si>
  <si>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</si>
  <si>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</si>
  <si>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</si>
  <si>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</si>
  <si>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</si>
  <si>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</si>
  <si>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</si>
  <si>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</si>
  <si>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</si>
  <si>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</si>
  <si>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</si>
  <si>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</si>
  <si>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</si>
  <si>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</si>
  <si>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</si>
  <si>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</si>
  <si>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</si>
  <si>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</si>
  <si>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</si>
  <si>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</si>
  <si>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</si>
  <si>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</si>
  <si>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</si>
  <si>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</si>
  <si>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</si>
  <si>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</si>
  <si>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</si>
  <si>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</si>
  <si>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</si>
  <si>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</si>
  <si>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</si>
  <si>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</si>
  <si>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</si>
  <si>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</si>
  <si>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</si>
  <si>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</si>
  <si>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</si>
  <si>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</si>
  <si>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</si>
  <si>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</si>
  <si>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</si>
  <si>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</si>
  <si>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</si>
  <si>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</si>
  <si>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</si>
  <si>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</si>
  <si>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</si>
  <si>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</si>
  <si>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</si>
  <si>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</si>
  <si>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</si>
  <si>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</si>
  <si>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</si>
  <si>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</si>
  <si>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</si>
  <si>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</si>
  <si>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</si>
  <si>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</si>
  <si>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</si>
  <si>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</si>
  <si>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</si>
  <si>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</si>
  <si>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</si>
  <si>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</si>
  <si>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</si>
  <si>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</si>
  <si>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</si>
  <si>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</si>
  <si>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</si>
  <si>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</si>
  <si>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</si>
  <si>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</si>
  <si>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</si>
  <si>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</si>
  <si>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</si>
  <si>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</si>
  <si>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</si>
  <si>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</si>
  <si>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</si>
  <si>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</si>
  <si>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</si>
  <si>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</si>
  <si>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</si>
  <si>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</si>
  <si>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</si>
  <si>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</si>
  <si>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</si>
  <si>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</si>
  <si>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</si>
  <si>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</si>
  <si>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</si>
  <si>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</si>
  <si>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</si>
  <si>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</si>
  <si>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</si>
  <si>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</si>
  <si>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</si>
  <si>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</si>
  <si>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</si>
  <si>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</si>
  <si>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</si>
  <si>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</si>
  <si>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</si>
  <si>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</si>
  <si>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</si>
  <si>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</si>
  <si>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</si>
  <si>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</si>
  <si>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</si>
  <si>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</si>
  <si>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</si>
  <si>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</si>
  <si>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</si>
  <si>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</si>
  <si>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</si>
  <si>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</si>
  <si>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</si>
  <si>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</si>
  <si>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</si>
  <si>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</si>
  <si>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</si>
  <si>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</si>
  <si>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</si>
  <si>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</si>
  <si>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</si>
  <si>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</si>
  <si>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</si>
  <si>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</si>
  <si>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</si>
  <si>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</si>
  <si>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</si>
  <si>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</si>
  <si>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</si>
  <si>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</si>
  <si>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</si>
  <si>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</si>
  <si>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</si>
  <si>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</si>
  <si>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</si>
  <si>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</si>
  <si>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</si>
  <si>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</si>
  <si>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</si>
  <si>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</si>
  <si>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</si>
  <si>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</si>
  <si>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</si>
  <si>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</si>
  <si>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</si>
  <si>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</si>
  <si>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</si>
  <si>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</si>
  <si>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</si>
  <si>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</si>
  <si>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</si>
  <si>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</si>
  <si>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</si>
  <si>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</si>
  <si>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</si>
  <si>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</si>
  <si>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</si>
  <si>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</si>
  <si>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</si>
  <si>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</si>
  <si>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</si>
  <si>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</si>
  <si>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</si>
  <si>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</si>
  <si>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</si>
  <si>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</si>
  <si>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</si>
  <si>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</si>
  <si>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</si>
  <si>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</si>
  <si>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</si>
  <si>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</si>
  <si>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</si>
  <si>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</si>
  <si>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</si>
  <si>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</si>
  <si>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</si>
  <si>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</si>
  <si>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</si>
  <si>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</si>
  <si>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</si>
  <si>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</si>
  <si>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</si>
  <si>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</si>
  <si>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</si>
  <si>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</si>
  <si>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</si>
  <si>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</si>
  <si>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</si>
  <si>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</si>
  <si>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</si>
  <si>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</si>
  <si>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</si>
  <si>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</si>
  <si>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</si>
  <si>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</si>
  <si>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</si>
  <si>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</si>
  <si>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</si>
  <si>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</si>
  <si>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</si>
  <si>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</si>
  <si>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</si>
  <si>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</si>
  <si>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</si>
  <si>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</si>
  <si>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</si>
  <si>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</si>
  <si>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</si>
  <si>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</si>
  <si>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</si>
  <si>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</si>
  <si>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</si>
  <si>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</si>
  <si>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</si>
  <si>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</si>
  <si>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</si>
  <si>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</si>
  <si>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</si>
  <si>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</si>
  <si>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</si>
  <si>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</si>
  <si>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</si>
  <si>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</si>
  <si>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</si>
  <si>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</si>
  <si>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</si>
  <si>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</si>
  <si>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</si>
  <si>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</si>
  <si>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</si>
  <si>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</si>
  <si>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</si>
  <si>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</si>
  <si>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</si>
  <si>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</si>
  <si>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</si>
  <si>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</si>
  <si>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</si>
  <si>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</si>
  <si>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</si>
  <si>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</si>
  <si>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</si>
  <si>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</si>
  <si>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</si>
  <si>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</si>
  <si>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</si>
  <si>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</si>
  <si>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</si>
  <si>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</si>
  <si>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</si>
  <si>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</si>
  <si>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</si>
  <si>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</si>
  <si>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</si>
  <si>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</si>
  <si>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</si>
  <si>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</si>
  <si>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</si>
  <si>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</si>
  <si>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</si>
  <si>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</si>
  <si>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</si>
  <si>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</si>
  <si>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</si>
  <si>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</si>
  <si>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</si>
  <si>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</si>
  <si>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</si>
  <si>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</si>
  <si>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</si>
  <si>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</si>
  <si>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</si>
  <si>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</si>
  <si>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</si>
  <si>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</si>
  <si>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</si>
  <si>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</si>
  <si>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</si>
  <si>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</si>
  <si>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</si>
  <si>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</si>
  <si>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</si>
  <si>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</si>
  <si>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</si>
  <si>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</si>
  <si>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</si>
  <si>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</si>
  <si>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</si>
  <si>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</si>
  <si>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</si>
  <si>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</si>
  <si>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</si>
  <si>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</si>
  <si>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</si>
  <si>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</si>
  <si>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</si>
  <si>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</si>
  <si>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</si>
  <si>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</si>
  <si>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</si>
  <si>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</si>
  <si>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</si>
  <si>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</si>
  <si>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</si>
  <si>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</si>
  <si>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</si>
  <si>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</si>
  <si>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</si>
  <si>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</si>
  <si>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</si>
  <si>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</si>
  <si>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</si>
  <si>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</si>
  <si>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</si>
  <si>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</si>
  <si>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</si>
  <si>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</si>
  <si>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</si>
  <si>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</si>
  <si>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</si>
  <si>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</si>
  <si>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</si>
  <si>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</si>
  <si>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</si>
  <si>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</si>
  <si>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</si>
  <si>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</si>
  <si>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</si>
  <si>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</si>
  <si>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</si>
  <si>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</si>
  <si>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</si>
  <si>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</si>
  <si>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</si>
  <si>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</si>
  <si>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</si>
  <si>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</si>
  <si>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</si>
  <si>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</si>
  <si>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</si>
  <si>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</si>
  <si>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</si>
  <si>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</si>
  <si>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</si>
  <si>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</si>
  <si>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</si>
  <si>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</si>
  <si>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</si>
  <si>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</si>
  <si>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</si>
  <si>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</si>
  <si>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</si>
  <si>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</si>
  <si>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</si>
  <si>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</si>
  <si>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</si>
  <si>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</si>
  <si>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</si>
  <si>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</si>
  <si>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</si>
  <si>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</si>
  <si>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</si>
  <si>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</si>
  <si>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</si>
  <si>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</si>
  <si>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</si>
  <si>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</si>
  <si>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</si>
  <si>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</si>
  <si>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</si>
  <si>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</si>
  <si>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</si>
  <si>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</si>
  <si>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</si>
  <si>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</si>
  <si>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</si>
  <si>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</si>
  <si>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</si>
  <si>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</si>
  <si>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</si>
  <si>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</si>
  <si>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</si>
  <si>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</si>
  <si>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</si>
  <si>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</si>
  <si>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</si>
  <si>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</si>
  <si>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</si>
  <si>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</si>
  <si>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</si>
  <si>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</si>
  <si>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</si>
  <si>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</si>
  <si>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</si>
  <si>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</si>
  <si>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</si>
  <si>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</si>
  <si>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</si>
  <si>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</si>
  <si>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</si>
  <si>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</si>
  <si>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</si>
  <si>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</si>
  <si>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</si>
  <si>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</si>
  <si>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</si>
  <si>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</si>
  <si>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</si>
  <si>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</si>
  <si>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</si>
  <si>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</si>
  <si>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</si>
  <si>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</si>
  <si>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</si>
  <si>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</si>
  <si>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</si>
  <si>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</si>
  <si>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</si>
  <si>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</si>
  <si>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</si>
  <si>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</si>
  <si>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</si>
  <si>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</si>
  <si>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</si>
  <si>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</si>
  <si>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</si>
  <si>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</si>
  <si>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</si>
  <si>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</si>
  <si>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</si>
  <si>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</si>
  <si>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</si>
  <si>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</si>
  <si>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</si>
  <si>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</si>
  <si>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</si>
  <si>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</si>
  <si>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</si>
  <si>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</si>
  <si>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</si>
  <si>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</si>
  <si>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</si>
  <si>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</si>
  <si>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</si>
  <si>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</si>
  <si>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</si>
  <si>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</si>
  <si>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</si>
  <si>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</si>
  <si>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</si>
  <si>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</si>
  <si>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</si>
  <si>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</si>
  <si>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</si>
  <si>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</si>
  <si>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</si>
  <si>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</si>
  <si>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</si>
  <si>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</si>
  <si>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</si>
  <si>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</si>
  <si>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</si>
  <si>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</si>
  <si>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</si>
  <si>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</si>
  <si>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</si>
  <si>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</si>
  <si>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</si>
  <si>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</si>
  <si>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</si>
  <si>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</si>
  <si>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</si>
  <si>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</si>
  <si>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</si>
  <si>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</si>
  <si>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</si>
  <si>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</si>
  <si>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</si>
  <si>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</si>
  <si>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</si>
  <si>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</si>
  <si>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</si>
  <si>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</si>
  <si>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</si>
  <si>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</si>
  <si>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</si>
  <si>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</si>
  <si>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</si>
  <si>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</si>
  <si>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</si>
  <si>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</si>
  <si>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</si>
  <si>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</si>
  <si>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</si>
  <si>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</si>
  <si>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</si>
  <si>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</si>
  <si>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</si>
  <si>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</si>
  <si>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</si>
  <si>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</si>
  <si>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</si>
  <si>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</si>
  <si>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</si>
  <si>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</si>
  <si>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</si>
  <si>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</si>
  <si>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</si>
  <si>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</si>
  <si>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</si>
  <si>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</si>
  <si>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</si>
  <si>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</si>
  <si>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</si>
  <si>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</si>
  <si>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</si>
  <si>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</si>
  <si>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</si>
  <si>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</si>
  <si>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</si>
  <si>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</si>
  <si>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</si>
  <si>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</si>
  <si>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</si>
  <si>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</si>
  <si>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</si>
  <si>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</si>
  <si>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</si>
  <si>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</si>
  <si>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</si>
  <si>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</si>
  <si>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</si>
  <si>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</si>
  <si>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</si>
  <si>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</si>
  <si>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</si>
  <si>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</si>
  <si>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</si>
  <si>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</si>
  <si>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</si>
  <si>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</si>
  <si>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</si>
  <si>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</si>
  <si>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</si>
  <si>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</si>
  <si>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</si>
  <si>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</si>
  <si>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</si>
  <si>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</si>
  <si>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</si>
  <si>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</si>
  <si>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</si>
  <si>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</si>
  <si>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</si>
  <si>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</si>
  <si>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</si>
  <si>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</si>
  <si>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</si>
  <si>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</si>
  <si>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</si>
  <si>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</si>
  <si>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</si>
  <si>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</si>
  <si>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</si>
  <si>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</si>
  <si>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</si>
  <si>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</si>
  <si>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</si>
  <si>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</si>
  <si>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</si>
  <si>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</si>
  <si>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</si>
  <si>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</si>
  <si>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</si>
  <si>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</si>
  <si>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</si>
  <si>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</si>
  <si>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</si>
  <si>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</si>
  <si>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</si>
  <si>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</si>
  <si>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</si>
  <si>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</si>
  <si>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</si>
  <si>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</si>
  <si>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</si>
  <si>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</si>
  <si>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</si>
  <si>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</si>
  <si>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</si>
  <si>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</si>
  <si>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</si>
  <si>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</si>
  <si>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</si>
  <si>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</si>
  <si>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</si>
  <si>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</si>
  <si>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</si>
  <si>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</si>
  <si>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</si>
  <si>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</si>
  <si>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</si>
  <si>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</si>
  <si>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</si>
  <si>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</si>
  <si>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</si>
  <si>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</si>
  <si>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</si>
  <si>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</si>
  <si>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</si>
  <si>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</si>
  <si>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</si>
  <si>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</si>
  <si>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</si>
  <si>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</si>
  <si>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</si>
  <si>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</si>
  <si>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</si>
  <si>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</si>
  <si>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</si>
  <si>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</si>
  <si>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</si>
  <si>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</si>
  <si>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</si>
  <si>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</si>
  <si>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</si>
  <si>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</si>
  <si>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</si>
  <si>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</si>
  <si>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</si>
  <si>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</si>
  <si>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</si>
  <si>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</si>
  <si>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</si>
  <si>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</si>
  <si>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</si>
  <si>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</si>
  <si>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</si>
  <si>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</si>
  <si>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</si>
  <si>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</si>
  <si>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</si>
  <si>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</si>
  <si>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</si>
  <si>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</si>
  <si>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</si>
  <si>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</si>
  <si>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</si>
  <si>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</si>
  <si>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</si>
  <si>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</si>
  <si>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</si>
  <si>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</si>
  <si>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</si>
  <si>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</si>
  <si>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</si>
  <si>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</si>
  <si>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</si>
  <si>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</si>
  <si>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</si>
  <si>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</si>
  <si>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</si>
  <si>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</si>
  <si>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</si>
  <si>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</si>
  <si>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</si>
  <si>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</si>
  <si>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</si>
  <si>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</si>
  <si>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</si>
  <si>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</si>
  <si>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</si>
  <si>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</si>
  <si>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</si>
  <si>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</si>
  <si>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</si>
  <si>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</si>
  <si>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</si>
  <si>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</si>
  <si>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</si>
  <si>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</si>
  <si>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</si>
  <si>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</si>
  <si>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</si>
  <si>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</si>
  <si>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</si>
  <si>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</si>
  <si>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</si>
  <si>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</si>
  <si>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</si>
  <si>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</si>
  <si>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</si>
  <si>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</si>
  <si>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</si>
  <si>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</si>
  <si>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</si>
  <si>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</si>
  <si>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</si>
  <si>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</si>
  <si>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</si>
  <si>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</si>
  <si>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</si>
  <si>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</si>
  <si>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</si>
  <si>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</si>
  <si>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</si>
  <si>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</si>
  <si>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</si>
  <si>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</si>
  <si>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</si>
  <si>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</si>
  <si>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</si>
  <si>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</si>
  <si>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</si>
  <si>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</si>
  <si>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</si>
  <si>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</si>
  <si>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</si>
  <si>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</si>
  <si>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</si>
  <si>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</si>
  <si>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</si>
  <si>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</si>
  <si>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</si>
  <si>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</si>
  <si>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</si>
  <si>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</si>
  <si>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</si>
  <si>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</si>
  <si>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</si>
  <si>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</si>
  <si>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</si>
  <si>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</si>
  <si>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</si>
  <si>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</si>
  <si>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</si>
  <si>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</si>
  <si>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</si>
  <si>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</si>
  <si>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</si>
  <si>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</si>
  <si>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</si>
  <si>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</si>
  <si>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</si>
  <si>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</si>
  <si>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</si>
  <si>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</si>
  <si>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</si>
  <si>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</si>
  <si>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</si>
  <si>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</si>
  <si>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</si>
  <si>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</si>
  <si>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</si>
  <si>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</si>
  <si>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</si>
  <si>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</si>
  <si>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</si>
  <si>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</si>
  <si>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</si>
  <si>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</si>
  <si>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</si>
  <si>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</si>
  <si>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</si>
  <si>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</si>
  <si>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</si>
  <si>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</si>
  <si>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</si>
  <si>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</si>
  <si>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</si>
  <si>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</si>
  <si>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</si>
  <si>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</si>
  <si>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</si>
  <si>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</si>
  <si>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</si>
  <si>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</si>
  <si>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</si>
  <si>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</si>
  <si>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</si>
  <si>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</si>
  <si>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</si>
  <si>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</si>
  <si>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</si>
  <si>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</si>
  <si>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</si>
  <si>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</si>
  <si>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</si>
  <si>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</si>
  <si>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</si>
  <si>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</si>
  <si>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</si>
  <si>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</si>
  <si>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</si>
  <si>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</si>
  <si>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</si>
  <si>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</si>
  <si>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</si>
  <si>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</si>
  <si>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</si>
  <si>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</si>
  <si>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</si>
  <si>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</si>
  <si>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</si>
  <si>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</si>
  <si>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</si>
  <si>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</si>
  <si>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</si>
  <si>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</si>
  <si>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</si>
  <si>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</si>
  <si>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</si>
  <si>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</si>
  <si>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</si>
  <si>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</si>
  <si>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</si>
  <si>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</si>
  <si>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</si>
  <si>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</si>
  <si>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</si>
  <si>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</si>
  <si>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</si>
  <si>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</si>
  <si>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</si>
  <si>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</si>
  <si>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</si>
  <si>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</si>
  <si>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</si>
  <si>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</si>
  <si>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</si>
  <si>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</si>
  <si>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</si>
  <si>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</si>
  <si>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</si>
  <si>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</si>
  <si>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</si>
  <si>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</si>
  <si>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</si>
  <si>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</si>
  <si>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</si>
  <si>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</si>
  <si>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</si>
  <si>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</si>
  <si>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</si>
  <si>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</si>
  <si>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</si>
  <si>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</si>
  <si>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</si>
  <si>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</si>
  <si>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</si>
  <si>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</si>
  <si>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</si>
  <si>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</si>
  <si>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</si>
  <si>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</si>
  <si>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</si>
  <si>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</si>
  <si>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</si>
  <si>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</si>
  <si>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</si>
  <si>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</si>
  <si>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</si>
  <si>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</si>
  <si>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</si>
  <si>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</si>
  <si>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</si>
  <si>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</si>
  <si>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</si>
  <si>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</si>
  <si>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</si>
  <si>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</si>
  <si>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</si>
  <si>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</si>
  <si>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</si>
  <si>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</si>
  <si>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</si>
  <si>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</si>
  <si>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</si>
  <si>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</si>
  <si>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</si>
  <si>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</si>
  <si>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</si>
  <si>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</si>
  <si>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</si>
  <si>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</si>
  <si>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</si>
  <si>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</si>
  <si>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</si>
  <si>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</si>
  <si>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</si>
  <si>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</si>
  <si>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</si>
  <si>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</si>
  <si>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</si>
  <si>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</si>
  <si>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</si>
  <si>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</si>
  <si>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</si>
  <si>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</si>
  <si>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</si>
  <si>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</si>
  <si>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</si>
  <si>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</si>
  <si>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</si>
  <si>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</si>
  <si>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</si>
  <si>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</si>
  <si>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</si>
  <si>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</si>
  <si>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</si>
  <si>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</si>
  <si>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</si>
  <si>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</si>
  <si>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</si>
  <si>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</si>
  <si>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</si>
  <si>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</si>
  <si>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</si>
  <si>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</si>
  <si>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</si>
  <si>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</si>
  <si>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</si>
  <si>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</si>
  <si>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</si>
  <si>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</si>
  <si>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</si>
  <si>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</si>
  <si>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</si>
  <si>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</si>
  <si>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</si>
  <si>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</si>
  <si>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</si>
  <si>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</si>
  <si>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</si>
  <si>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</si>
  <si>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</si>
  <si>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</si>
  <si>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</si>
  <si>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</si>
  <si>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</si>
  <si>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</si>
  <si>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</si>
  <si>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</si>
  <si>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</si>
  <si>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</si>
  <si>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</si>
  <si>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</si>
  <si>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</si>
  <si>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</si>
  <si>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</si>
  <si>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</si>
  <si>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</si>
  <si>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</si>
  <si>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</si>
  <si>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</si>
  <si>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</si>
  <si>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</si>
  <si>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</si>
  <si>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</si>
  <si>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</si>
  <si>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</si>
  <si>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</si>
  <si>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</si>
  <si>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</si>
  <si>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</si>
  <si>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</si>
  <si>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</si>
  <si>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</si>
  <si>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</si>
  <si>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</si>
  <si>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</si>
  <si>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</si>
  <si>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</si>
  <si>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</si>
  <si>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</si>
  <si>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</si>
  <si>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</si>
  <si>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</si>
  <si>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</si>
  <si>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</si>
  <si>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</si>
  <si>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</si>
  <si>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</si>
  <si>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</si>
  <si>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</si>
  <si>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</si>
  <si>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</si>
  <si>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</si>
  <si>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</si>
  <si>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</si>
  <si>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</si>
  <si>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</si>
  <si>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</si>
  <si>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</si>
  <si>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</si>
  <si>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</si>
  <si>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</si>
  <si>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</si>
  <si>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</si>
  <si>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</si>
  <si>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</si>
  <si>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</si>
  <si>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</si>
  <si>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</si>
  <si>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</si>
  <si>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</si>
  <si>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</si>
  <si>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</si>
  <si>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</si>
  <si>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</si>
  <si>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</si>
  <si>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</si>
  <si>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</si>
  <si>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</si>
  <si>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</si>
  <si>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</si>
  <si>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</si>
  <si>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</si>
  <si>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</si>
  <si>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</si>
  <si>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</si>
  <si>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</si>
  <si>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</si>
  <si>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</si>
  <si>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</si>
  <si>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</si>
  <si>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</si>
  <si>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</si>
  <si>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</si>
  <si>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</si>
  <si>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</si>
  <si>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</si>
  <si>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</si>
  <si>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</si>
  <si>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</si>
  <si>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</si>
  <si>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</si>
  <si>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</si>
  <si>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</si>
  <si>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</si>
  <si>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</si>
  <si>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</si>
  <si>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</si>
  <si>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</si>
  <si>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</si>
  <si>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</si>
  <si>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</si>
  <si>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</si>
  <si>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</si>
  <si>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</si>
  <si>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</si>
  <si>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</si>
  <si>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</si>
  <si>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</si>
  <si>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</si>
  <si>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</si>
  <si>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</si>
  <si>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</si>
  <si>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</si>
  <si>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</si>
  <si>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</si>
  <si>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</si>
  <si>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</si>
  <si>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</si>
  <si>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</si>
  <si>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</si>
  <si>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</si>
  <si>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</si>
  <si>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</si>
  <si>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</si>
  <si>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</si>
  <si>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</si>
  <si>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</si>
  <si>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</si>
  <si>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</si>
  <si>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</si>
  <si>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</si>
  <si>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</si>
  <si>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</si>
  <si>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</si>
  <si>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</si>
  <si>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</si>
  <si>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</si>
  <si>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</si>
  <si>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</si>
  <si>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</si>
  <si>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</si>
  <si>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</si>
  <si>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</si>
  <si>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</si>
  <si>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</si>
  <si>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</si>
  <si>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</si>
  <si>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</si>
  <si>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</si>
  <si>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</si>
  <si>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</si>
  <si>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</si>
  <si>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</si>
  <si>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</si>
  <si>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</si>
  <si>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</si>
  <si>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</si>
  <si>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</si>
  <si>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</si>
  <si>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</si>
  <si>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</si>
  <si>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</si>
  <si>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</si>
  <si>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</si>
  <si>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</si>
  <si>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</si>
  <si>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</si>
  <si>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</si>
  <si>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</si>
  <si>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</si>
  <si>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</si>
  <si>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</si>
  <si>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</si>
  <si>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</si>
  <si>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</si>
  <si>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</si>
  <si>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</si>
  <si>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</si>
  <si>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</si>
  <si>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</si>
  <si>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</si>
  <si>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</si>
  <si>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</si>
  <si>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</si>
  <si>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</si>
  <si>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</si>
  <si>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</si>
  <si>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</si>
  <si>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</si>
  <si>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</si>
  <si>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</si>
  <si>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</si>
  <si>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</si>
  <si>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</si>
  <si>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</si>
  <si>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</si>
  <si>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</si>
  <si>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</si>
  <si>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</si>
  <si>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</si>
  <si>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</si>
  <si>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</si>
  <si>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</si>
  <si>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</si>
  <si>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</si>
  <si>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</si>
  <si>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</si>
  <si>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</si>
  <si>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</si>
  <si>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</si>
  <si>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</si>
  <si>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</si>
  <si>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</si>
  <si>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</si>
  <si>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</si>
  <si>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</si>
  <si>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</si>
  <si>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</si>
  <si>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</si>
  <si>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</si>
  <si>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</si>
  <si>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</si>
  <si>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</si>
  <si>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</si>
  <si>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</si>
  <si>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</si>
  <si>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</si>
  <si>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</si>
  <si>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</si>
  <si>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</si>
  <si>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</si>
  <si>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</si>
  <si>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</si>
  <si>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</si>
  <si>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</si>
  <si>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</si>
  <si>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</si>
  <si>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</si>
  <si>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</si>
  <si>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</si>
  <si>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</si>
  <si>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</si>
  <si>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</si>
  <si>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</si>
  <si>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</si>
  <si>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</si>
  <si>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</si>
  <si>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</si>
  <si>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</si>
  <si>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</si>
  <si>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</si>
  <si>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</si>
  <si>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</si>
  <si>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</si>
  <si>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</si>
  <si>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</si>
  <si>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</si>
  <si>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</si>
  <si>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</si>
  <si>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</si>
  <si>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</si>
  <si>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</si>
  <si>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</si>
  <si>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</si>
  <si>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</si>
  <si>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</si>
  <si>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</si>
  <si>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</si>
  <si>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</si>
  <si>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</si>
  <si>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</si>
  <si>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</si>
  <si>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</si>
  <si>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</si>
  <si>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</si>
  <si>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</si>
  <si>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</si>
  <si>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</si>
  <si>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</si>
  <si>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</si>
  <si>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</si>
  <si>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</si>
  <si>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</si>
  <si>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</si>
  <si>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</si>
  <si>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</si>
  <si>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</si>
  <si>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</si>
  <si>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</si>
  <si>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</si>
  <si>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</si>
  <si>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</si>
  <si>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</si>
  <si>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</si>
  <si>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</si>
  <si>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</si>
  <si>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</si>
  <si>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</si>
  <si>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</si>
  <si>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</si>
  <si>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</si>
  <si>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</si>
  <si>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</si>
  <si>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</si>
  <si>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</si>
  <si>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</si>
  <si>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</si>
  <si>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</si>
  <si>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</si>
  <si>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</si>
  <si>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</si>
  <si>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</si>
  <si>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</si>
  <si>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</si>
  <si>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</si>
  <si>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</si>
  <si>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</si>
  <si>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</si>
  <si>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</si>
  <si>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</si>
  <si>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</si>
  <si>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</si>
  <si>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</si>
  <si>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</si>
  <si>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</si>
  <si>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</si>
  <si>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</si>
  <si>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</si>
  <si>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</si>
  <si>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</si>
  <si>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</si>
  <si>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</si>
  <si>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</si>
  <si>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</si>
  <si>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</si>
  <si>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</si>
  <si>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</si>
  <si>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</si>
  <si>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</si>
  <si>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</si>
  <si>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</si>
  <si>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</si>
  <si>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</si>
  <si>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</si>
  <si>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</si>
  <si>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</si>
  <si>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</si>
  <si>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</si>
  <si>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</si>
  <si>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</si>
  <si>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</si>
  <si>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</si>
  <si>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</si>
  <si>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</si>
  <si>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</si>
  <si>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</si>
  <si>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</si>
  <si>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</si>
  <si>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</si>
  <si>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</si>
  <si>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</si>
  <si>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</si>
  <si>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</si>
  <si>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</si>
  <si>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</si>
  <si>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</si>
  <si>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</si>
  <si>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</si>
  <si>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</si>
  <si>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</si>
  <si>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</si>
  <si>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</si>
  <si>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</si>
  <si>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</si>
  <si>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</si>
  <si>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</si>
  <si>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</si>
  <si>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</si>
  <si>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</si>
  <si>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</si>
  <si>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</si>
  <si>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</si>
  <si>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</si>
  <si>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</si>
  <si>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</si>
  <si>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</si>
  <si>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</si>
  <si>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</si>
  <si>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</si>
  <si>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</si>
  <si>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</si>
  <si>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</si>
  <si>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</si>
  <si>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</si>
  <si>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</si>
  <si>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</si>
  <si>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</si>
  <si>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</si>
  <si>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</si>
  <si>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</si>
  <si>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</si>
  <si>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</si>
  <si>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</si>
  <si>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</si>
  <si>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</si>
  <si>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</si>
  <si>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</si>
  <si>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</si>
  <si>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</si>
  <si>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</si>
  <si>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</si>
  <si>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</si>
  <si>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</si>
  <si>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</si>
  <si>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</si>
  <si>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</si>
  <si>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</si>
  <si>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</si>
  <si>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</si>
  <si>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</si>
  <si>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</si>
  <si>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</si>
  <si>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</si>
  <si>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</si>
  <si>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</si>
  <si>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</si>
  <si>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</si>
  <si>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</si>
  <si>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</si>
  <si>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</si>
  <si>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</si>
  <si>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</si>
  <si>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</si>
  <si>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</si>
  <si>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</si>
  <si>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</si>
  <si>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</si>
  <si>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</si>
  <si>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</si>
  <si>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</si>
  <si>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</si>
  <si>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</si>
  <si>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</si>
  <si>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</si>
  <si>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</si>
  <si>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</si>
  <si>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</si>
  <si>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</si>
  <si>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</si>
  <si>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</si>
  <si>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</si>
  <si>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</si>
  <si>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</si>
  <si>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</si>
  <si>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</si>
  <si>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</si>
  <si>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</si>
  <si>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</si>
  <si>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</si>
  <si>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</si>
  <si>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</si>
  <si>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</si>
  <si>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</si>
  <si>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</si>
  <si>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</si>
  <si>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</si>
  <si>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</si>
  <si>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</si>
  <si>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</si>
  <si>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</si>
  <si>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</si>
  <si>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</si>
  <si>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</si>
  <si>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</si>
  <si>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</si>
  <si>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</si>
  <si>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</si>
  <si>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</si>
  <si>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</si>
  <si>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</si>
  <si>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</si>
  <si>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</si>
  <si>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</si>
  <si>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</si>
  <si>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</si>
  <si>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</si>
  <si>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</si>
  <si>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</si>
  <si>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</si>
  <si>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</si>
  <si>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</si>
  <si>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</si>
  <si>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</si>
  <si>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</si>
  <si>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</si>
  <si>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</si>
  <si>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</si>
  <si>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</si>
  <si>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</si>
  <si>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</si>
  <si>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</si>
  <si>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</si>
  <si>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</si>
  <si>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</si>
  <si>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</si>
  <si>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</si>
  <si>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</si>
  <si>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</si>
  <si>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</si>
  <si>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</si>
  <si>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</si>
  <si>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</si>
  <si>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</si>
  <si>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</si>
  <si>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</si>
  <si>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</si>
  <si>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</si>
  <si>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</si>
  <si>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</si>
  <si>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</si>
  <si>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</si>
  <si>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</si>
  <si>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</si>
  <si>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</si>
  <si>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</si>
  <si>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</si>
  <si>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</si>
  <si>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</si>
  <si>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</si>
  <si>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</si>
  <si>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</si>
  <si>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</si>
  <si>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</si>
  <si>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</si>
  <si>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</si>
  <si>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</si>
  <si>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</si>
  <si>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</si>
  <si>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</si>
  <si>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</si>
  <si>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</si>
  <si>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</si>
  <si>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</si>
  <si>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</si>
  <si>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</si>
  <si>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</si>
  <si>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</si>
  <si>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</si>
  <si>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</si>
  <si>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</si>
  <si>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</si>
  <si>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</si>
  <si>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</si>
  <si>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</si>
  <si>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</si>
  <si>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</si>
  <si>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</si>
  <si>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</si>
  <si>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</si>
  <si>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</si>
  <si>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</si>
  <si>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</si>
  <si>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</si>
  <si>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</si>
  <si>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</si>
  <si>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</si>
  <si>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</si>
  <si>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</si>
  <si>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</si>
  <si>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</si>
  <si>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</si>
  <si>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</si>
  <si>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</si>
  <si>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</si>
  <si>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</si>
  <si>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</si>
  <si>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</si>
  <si>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</si>
  <si>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</si>
  <si>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</si>
  <si>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</si>
  <si>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</si>
  <si>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</si>
  <si>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</si>
  <si>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</si>
  <si>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</si>
  <si>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</si>
  <si>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</si>
  <si>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</si>
  <si>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</si>
  <si>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</si>
  <si>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</si>
  <si>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</si>
  <si>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</si>
  <si>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</si>
  <si>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</si>
  <si>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</si>
  <si>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</si>
  <si>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</si>
  <si>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</si>
  <si>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</si>
  <si>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</si>
  <si>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</si>
  <si>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</si>
  <si>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</si>
  <si>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</si>
  <si>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</si>
  <si>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</si>
  <si>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</si>
  <si>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</si>
  <si>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</si>
  <si>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</si>
  <si>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</si>
  <si>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</si>
  <si>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</si>
  <si>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</si>
  <si>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</si>
  <si>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</si>
  <si>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</si>
  <si>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</si>
  <si>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</si>
  <si>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</si>
  <si>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</si>
  <si>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</si>
  <si>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</si>
  <si>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</si>
  <si>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</si>
  <si>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</si>
  <si>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</si>
  <si>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</si>
  <si>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</si>
  <si>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</si>
  <si>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</si>
  <si>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</si>
  <si>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</si>
  <si>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</si>
  <si>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</si>
  <si>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</si>
  <si>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</si>
  <si>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</si>
  <si>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</si>
  <si>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</si>
  <si>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</si>
  <si>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</si>
  <si>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</si>
  <si>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</si>
  <si>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</si>
  <si>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</si>
  <si>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</si>
  <si>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</si>
  <si>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</si>
  <si>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</si>
  <si>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</si>
  <si>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</si>
  <si>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</si>
  <si>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</si>
  <si>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</si>
  <si>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</si>
  <si>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</si>
  <si>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</si>
  <si>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</si>
  <si>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</si>
  <si>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</si>
  <si>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</si>
  <si>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</si>
  <si>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</si>
  <si>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</si>
  <si>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</si>
  <si>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</si>
  <si>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</si>
  <si>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</si>
  <si>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</si>
  <si>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</si>
  <si>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</si>
  <si>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</si>
  <si>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</si>
  <si>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</si>
  <si>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</si>
  <si>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</si>
  <si>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</si>
  <si>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</si>
  <si>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</si>
  <si>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</si>
  <si>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</si>
  <si>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</si>
  <si>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</si>
  <si>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</si>
  <si>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</si>
  <si>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</si>
  <si>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</si>
  <si>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</si>
  <si>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</si>
  <si>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</si>
  <si>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</si>
  <si>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</si>
  <si>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</si>
  <si>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</si>
  <si>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</si>
  <si>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</si>
  <si>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</si>
  <si>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</si>
  <si>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</si>
  <si>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</si>
  <si>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</si>
  <si>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</si>
  <si>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</si>
  <si>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</si>
  <si>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</si>
  <si>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</si>
  <si>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</si>
  <si>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</si>
  <si>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</si>
  <si>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</si>
  <si>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</si>
  <si>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</si>
  <si>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</si>
  <si>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</si>
  <si>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</si>
  <si>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</si>
  <si>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</si>
  <si>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</si>
  <si>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</si>
  <si>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</si>
  <si>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</si>
  <si>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</si>
  <si>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</si>
  <si>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</si>
  <si>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</si>
  <si>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</si>
  <si>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</si>
  <si>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</si>
  <si>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</si>
  <si>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</si>
  <si>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</si>
  <si>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</si>
  <si>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</si>
  <si>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</si>
  <si>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</si>
  <si>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</si>
  <si>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</si>
  <si>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</si>
  <si>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</si>
  <si>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</si>
  <si>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</si>
  <si>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</si>
  <si>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</si>
  <si>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</si>
  <si>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</si>
  <si>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</si>
  <si>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</si>
  <si>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</si>
  <si>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</si>
  <si>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</si>
  <si>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</si>
  <si>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</si>
  <si>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</si>
  <si>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</si>
  <si>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</si>
  <si>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</si>
  <si>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</si>
  <si>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</si>
  <si>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</si>
  <si>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</si>
  <si>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</si>
  <si>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</si>
  <si>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</si>
  <si>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</si>
  <si>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</si>
  <si>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</si>
  <si>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</si>
  <si>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</si>
  <si>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</si>
  <si>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</si>
  <si>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</si>
  <si>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</si>
  <si>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</si>
  <si>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</si>
  <si>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</si>
  <si>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</si>
  <si>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</si>
  <si>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</si>
  <si>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</si>
  <si>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</si>
  <si>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</si>
  <si>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</si>
  <si>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</si>
  <si>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</si>
  <si>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</si>
  <si>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</si>
  <si>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</si>
  <si>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</si>
  <si>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</si>
  <si>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</si>
  <si>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</si>
  <si>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</si>
  <si>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</si>
  <si>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</si>
  <si>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</si>
  <si>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</si>
  <si>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</si>
  <si>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</si>
  <si>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</si>
  <si>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</si>
  <si>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</si>
  <si>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</si>
  <si>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</si>
  <si>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</si>
  <si>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</si>
  <si>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</si>
  <si>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</si>
  <si>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</si>
  <si>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</si>
  <si>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</si>
  <si>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</si>
  <si>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</si>
  <si>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</si>
  <si>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</si>
  <si>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</si>
  <si>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</si>
  <si>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</si>
  <si>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</si>
  <si>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</si>
  <si>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</si>
  <si>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</si>
  <si>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</si>
  <si>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</si>
  <si>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</si>
  <si>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</si>
  <si>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</si>
  <si>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</si>
  <si>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</si>
  <si>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</si>
  <si>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</si>
  <si>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</si>
  <si>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</si>
  <si>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</si>
  <si>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</si>
  <si>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</si>
  <si>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</si>
  <si>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</si>
  <si>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</si>
  <si>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</si>
  <si>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</si>
  <si>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</si>
  <si>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</si>
  <si>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</si>
  <si>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</si>
  <si>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</si>
  <si>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</si>
  <si>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</si>
  <si>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</si>
  <si>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</si>
  <si>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</si>
  <si>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</si>
  <si>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</si>
  <si>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</si>
  <si>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</si>
  <si>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</si>
  <si>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</si>
  <si>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</si>
  <si>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</si>
  <si>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</si>
  <si>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</si>
  <si>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</si>
  <si>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</si>
  <si>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</si>
  <si>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</si>
  <si>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</si>
  <si>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</si>
  <si>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</si>
  <si>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</si>
  <si>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</si>
  <si>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</si>
  <si>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</si>
  <si>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</si>
  <si>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</si>
  <si>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</si>
  <si>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</si>
  <si>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</si>
  <si>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</si>
  <si>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</si>
  <si>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</si>
  <si>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</si>
  <si>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</si>
  <si>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</si>
  <si>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</si>
  <si>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</si>
  <si>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</si>
  <si>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</si>
  <si>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</si>
  <si>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</si>
  <si>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</si>
  <si>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</si>
  <si>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</si>
  <si>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</si>
  <si>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</si>
  <si>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</si>
  <si>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</si>
  <si>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</si>
  <si>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</si>
  <si>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</si>
  <si>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</si>
  <si>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</si>
  <si>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</si>
  <si>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</si>
  <si>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</si>
  <si>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</si>
  <si>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</si>
  <si>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</si>
  <si>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</si>
  <si>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</si>
  <si>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</si>
  <si>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</si>
  <si>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</si>
  <si>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</si>
  <si>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</si>
  <si>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</si>
  <si>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</si>
  <si>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</si>
  <si>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</si>
  <si>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</si>
  <si>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</si>
  <si>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</si>
  <si>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</si>
  <si>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</si>
  <si>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</si>
  <si>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</si>
  <si>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</si>
  <si>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</si>
  <si>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</si>
  <si>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</si>
  <si>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</si>
  <si>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</si>
  <si>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</si>
  <si>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</si>
  <si>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</si>
  <si>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</si>
  <si>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</si>
  <si>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</si>
  <si>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</si>
  <si>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</si>
  <si>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</si>
  <si>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</si>
  <si>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</si>
  <si>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</si>
  <si>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</si>
  <si>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</si>
  <si>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</si>
  <si>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</si>
  <si>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</si>
  <si>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</si>
  <si>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</si>
  <si>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</si>
  <si>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</si>
  <si>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</si>
  <si>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</si>
  <si>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</si>
  <si>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</si>
  <si>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</si>
  <si>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</si>
  <si>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</si>
  <si>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</si>
  <si>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</si>
  <si>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</si>
  <si>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</si>
  <si>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</si>
  <si>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</si>
  <si>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</si>
  <si>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</si>
  <si>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</si>
  <si>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</si>
  <si>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</si>
  <si>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</si>
  <si>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</si>
  <si>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</si>
  <si>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</si>
  <si>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</si>
  <si>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</si>
  <si>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</si>
  <si>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</si>
  <si>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</si>
  <si>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</si>
  <si>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</si>
  <si>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</si>
  <si>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</si>
  <si>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</si>
  <si>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</si>
  <si>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</si>
  <si>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</si>
  <si>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</si>
  <si>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</si>
  <si>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</si>
  <si>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</si>
  <si>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</si>
  <si>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</si>
  <si>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</si>
  <si>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</si>
  <si>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</si>
  <si>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</si>
  <si>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</si>
  <si>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</si>
  <si>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</si>
  <si>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</si>
  <si>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</si>
  <si>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</si>
  <si>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</si>
  <si>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</si>
  <si>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</si>
  <si>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</si>
  <si>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</si>
  <si>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</si>
  <si>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</si>
  <si>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</si>
  <si>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</si>
  <si>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</si>
  <si>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</si>
  <si>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</si>
  <si>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</si>
  <si>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</si>
  <si>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</si>
  <si>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</si>
  <si>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</si>
  <si>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</si>
  <si>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</si>
  <si>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</si>
  <si>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</si>
  <si>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</si>
  <si>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</si>
  <si>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</si>
  <si>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</si>
  <si>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</si>
  <si>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</si>
  <si>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</si>
  <si>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</si>
  <si>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</si>
  <si>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</si>
  <si>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</si>
  <si>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</si>
  <si>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</si>
  <si>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</si>
  <si>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</si>
  <si>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</si>
  <si>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</si>
  <si>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</si>
  <si>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</si>
  <si>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</si>
  <si>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</si>
  <si>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</si>
  <si>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</si>
  <si>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</si>
  <si>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</si>
  <si>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</si>
  <si>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</si>
  <si>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</si>
  <si>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</si>
  <si>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</si>
  <si>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</si>
  <si>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</si>
  <si>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</si>
  <si>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</si>
  <si>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</si>
  <si>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</si>
  <si>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</si>
  <si>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</si>
  <si>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</si>
  <si>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</si>
  <si>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</si>
  <si>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</si>
  <si>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</si>
  <si>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</si>
  <si>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</si>
  <si>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</si>
  <si>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</si>
  <si>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</si>
  <si>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</si>
  <si>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</si>
  <si>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</si>
  <si>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</si>
  <si>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</si>
  <si>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</si>
  <si>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</si>
  <si>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</si>
  <si>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</si>
  <si>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</si>
  <si>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</si>
  <si>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</si>
  <si>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</si>
  <si>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</si>
  <si>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</si>
  <si>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</si>
  <si>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</si>
  <si>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</si>
  <si>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</si>
  <si>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</si>
  <si>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</si>
  <si>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</si>
  <si>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</si>
  <si>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</si>
  <si>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</si>
  <si>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</si>
  <si>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</si>
  <si>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</si>
  <si>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</si>
  <si>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</si>
  <si>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</si>
  <si>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</si>
  <si>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</si>
  <si>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</si>
  <si>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</si>
  <si>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</si>
  <si>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</si>
  <si>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</si>
  <si>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</si>
  <si>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</si>
  <si>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</si>
  <si>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</si>
  <si>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</si>
  <si>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</si>
  <si>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</si>
  <si>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</si>
  <si>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</si>
  <si>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</si>
  <si>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</si>
  <si>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</si>
  <si>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</si>
  <si>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</si>
  <si>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</si>
  <si>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</si>
  <si>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</si>
  <si>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</si>
  <si>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</si>
  <si>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</si>
  <si>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</si>
  <si>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</si>
  <si>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</si>
  <si>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</si>
  <si>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</si>
  <si>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</si>
  <si>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</si>
  <si>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</si>
  <si>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</si>
  <si>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</si>
  <si>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</si>
  <si>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</si>
  <si>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</si>
  <si>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</si>
  <si>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</si>
  <si>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</si>
  <si>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</si>
  <si>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</si>
  <si>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</si>
  <si>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</si>
  <si>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</si>
  <si>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</si>
  <si>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</si>
  <si>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</si>
  <si>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</si>
  <si>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</si>
  <si>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</si>
  <si>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</si>
  <si>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</si>
  <si>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</si>
  <si>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</si>
  <si>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</si>
  <si>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</si>
  <si>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</si>
  <si>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</si>
  <si>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</si>
  <si>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</si>
  <si>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</si>
  <si>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</si>
  <si>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</si>
  <si>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</si>
  <si>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</si>
  <si>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</si>
  <si>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</si>
  <si>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</si>
  <si>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</si>
  <si>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</si>
  <si>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</si>
  <si>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</si>
  <si>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</si>
  <si>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</si>
  <si>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</si>
  <si>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</si>
  <si>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</si>
  <si>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</si>
  <si>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</si>
  <si>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</si>
  <si>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</si>
  <si>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</si>
  <si>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</si>
  <si>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</si>
  <si>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</si>
  <si>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</si>
  <si>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</si>
  <si>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</si>
  <si>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</si>
  <si>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</si>
  <si>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</si>
  <si>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</si>
  <si>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</si>
  <si>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</si>
  <si>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</si>
  <si>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</si>
  <si>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</si>
  <si>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</si>
  <si>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</si>
  <si>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</si>
  <si>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</si>
  <si>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</si>
  <si>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</si>
  <si>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</si>
  <si>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</si>
  <si>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</si>
  <si>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</si>
  <si>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</si>
  <si>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</si>
  <si>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</si>
  <si>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</si>
  <si>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</si>
  <si>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</si>
  <si>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</si>
  <si>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</si>
  <si>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</si>
  <si>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</si>
  <si>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</si>
  <si>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</si>
  <si>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</si>
  <si>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</si>
  <si>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</si>
  <si>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</si>
  <si>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</si>
  <si>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</si>
  <si>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</si>
  <si>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</si>
  <si>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</si>
  <si>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</si>
  <si>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</si>
  <si>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</si>
  <si>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</si>
  <si>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</si>
  <si>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</si>
  <si>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</si>
  <si>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</si>
  <si>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</si>
  <si>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</si>
  <si>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</si>
  <si>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</si>
  <si>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</si>
  <si>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</si>
  <si>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</si>
  <si>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</si>
  <si>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</si>
  <si>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</si>
  <si>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</si>
  <si>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</si>
  <si>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</si>
  <si>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</si>
  <si>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</si>
  <si>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</si>
  <si>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</si>
  <si>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</si>
  <si>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</si>
  <si>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</si>
  <si>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</si>
  <si>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</si>
  <si>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</si>
  <si>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</si>
  <si>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</si>
  <si>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</si>
  <si>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</si>
  <si>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</si>
  <si>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</si>
  <si>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</si>
  <si>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</si>
  <si>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</si>
  <si>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</si>
  <si>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</si>
  <si>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</si>
  <si>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</si>
  <si>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</si>
  <si>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</si>
  <si>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</si>
  <si>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</si>
  <si>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</si>
  <si>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</si>
  <si>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</si>
  <si>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</si>
  <si>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</si>
  <si>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</si>
  <si>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</si>
  <si>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</si>
  <si>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</si>
  <si>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</si>
  <si>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</si>
  <si>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</si>
  <si>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</si>
  <si>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</si>
  <si>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</si>
  <si>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</si>
  <si>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</si>
  <si>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</si>
  <si>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</si>
  <si>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</si>
  <si>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</si>
  <si>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</si>
  <si>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</si>
  <si>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</si>
  <si>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</si>
  <si>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</si>
  <si>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</si>
  <si>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</si>
  <si>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</si>
  <si>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</si>
  <si>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</si>
  <si>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</si>
  <si>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</si>
  <si>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</si>
  <si>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</si>
  <si>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</si>
  <si>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</si>
  <si>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</si>
  <si>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</si>
  <si>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</si>
  <si>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</si>
  <si>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</si>
  <si>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</si>
  <si>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</si>
  <si>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</si>
  <si>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</si>
  <si>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</si>
  <si>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</si>
  <si>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</si>
  <si>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</si>
  <si>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</si>
  <si>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</si>
  <si>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</si>
  <si>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</si>
  <si>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</si>
  <si>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</si>
  <si>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</si>
  <si>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</si>
  <si>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</si>
  <si>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</si>
  <si>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</si>
  <si>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</si>
  <si>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</si>
  <si>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</si>
  <si>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</si>
  <si>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</si>
  <si>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</si>
  <si>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</si>
  <si>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</si>
  <si>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</si>
  <si>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</si>
  <si>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</si>
  <si>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</si>
  <si>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</si>
  <si>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</si>
  <si>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</si>
  <si>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</si>
  <si>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</si>
  <si>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</si>
  <si>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</si>
  <si>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</si>
  <si>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</si>
  <si>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</si>
  <si>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</si>
  <si>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</si>
  <si>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</si>
  <si>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</si>
  <si>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</si>
  <si>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</si>
  <si>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</si>
  <si>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</si>
  <si>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</si>
  <si>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</si>
  <si>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</si>
  <si>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</si>
  <si>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</si>
  <si>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</si>
  <si>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</si>
  <si>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</si>
  <si>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</si>
  <si>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</si>
  <si>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</si>
  <si>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</si>
  <si>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</si>
  <si>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</si>
  <si>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</si>
  <si>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</si>
  <si>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</si>
  <si>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</si>
  <si>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</si>
  <si>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</si>
  <si>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</si>
  <si>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</si>
  <si>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</si>
  <si>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</si>
  <si>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</si>
  <si>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</si>
  <si>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</si>
  <si>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</si>
  <si>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</si>
  <si>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</si>
  <si>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</si>
  <si>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</si>
  <si>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</si>
  <si>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</si>
  <si>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</si>
  <si>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</si>
  <si>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</si>
  <si>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</si>
  <si>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</si>
  <si>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</si>
  <si>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</si>
  <si>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</si>
  <si>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</si>
  <si>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</si>
  <si>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</si>
  <si>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</si>
  <si>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</si>
  <si>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</si>
  <si>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</si>
  <si>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</si>
  <si>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</si>
  <si>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</si>
  <si>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</si>
  <si>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</si>
  <si>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</si>
  <si>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</si>
  <si>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</si>
  <si>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</si>
  <si>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</si>
  <si>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</si>
  <si>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</si>
  <si>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</si>
  <si>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</si>
  <si>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</si>
  <si>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</si>
  <si>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</si>
  <si>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</si>
  <si>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</si>
  <si>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</si>
  <si>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</si>
  <si>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</si>
  <si>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</si>
  <si>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</si>
  <si>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</si>
  <si>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</si>
  <si>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</si>
  <si>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</si>
  <si>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</si>
  <si>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</si>
  <si>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</si>
  <si>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</si>
  <si>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</si>
  <si>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</si>
  <si>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</si>
  <si>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</si>
  <si>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</si>
  <si>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</si>
  <si>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</si>
  <si>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</si>
  <si>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</si>
  <si>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</si>
  <si>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</si>
  <si>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</si>
  <si>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</si>
  <si>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</si>
  <si>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</si>
  <si>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</si>
  <si>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</si>
  <si>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</si>
  <si>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</si>
  <si>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</si>
  <si>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</si>
  <si>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</si>
  <si>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</si>
  <si>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</si>
  <si>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</si>
  <si>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</si>
  <si>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</si>
  <si>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</si>
  <si>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</si>
  <si>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</si>
  <si>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</si>
  <si>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</si>
  <si>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</si>
  <si>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</si>
  <si>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</si>
  <si>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</si>
  <si>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</si>
  <si>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</si>
  <si>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</si>
  <si>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</si>
  <si>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</si>
  <si>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</si>
  <si>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</si>
  <si>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</si>
  <si>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</si>
  <si>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</si>
  <si>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</si>
  <si>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</si>
  <si>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</si>
  <si>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</si>
  <si>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</si>
  <si>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</si>
  <si>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</si>
  <si>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</si>
  <si>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</si>
  <si>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</si>
  <si>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</si>
  <si>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</si>
  <si>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</si>
  <si>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</si>
  <si>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</si>
  <si>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</si>
  <si>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</si>
  <si>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</si>
  <si>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</si>
  <si>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</si>
  <si>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</si>
  <si>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</si>
  <si>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</si>
  <si>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</si>
  <si>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</si>
  <si>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</si>
  <si>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</si>
  <si>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</si>
  <si>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</si>
  <si>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</si>
  <si>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</si>
  <si>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</si>
  <si>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</si>
  <si>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</si>
  <si>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</si>
  <si>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</si>
  <si>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</si>
  <si>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</si>
  <si>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</si>
  <si>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</si>
  <si>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</si>
  <si>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</si>
  <si>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</si>
  <si>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</si>
  <si>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</si>
  <si>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</si>
  <si>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</si>
  <si>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</si>
  <si>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</si>
  <si>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</si>
  <si>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</si>
  <si>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</si>
  <si>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</si>
  <si>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</si>
  <si>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</si>
  <si>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</si>
  <si>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</si>
  <si>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</si>
  <si>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</si>
  <si>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</si>
  <si>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</si>
  <si>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</si>
  <si>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</si>
  <si>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</si>
  <si>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</si>
  <si>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</si>
  <si>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</si>
  <si>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</si>
  <si>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</si>
  <si>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</si>
  <si>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</si>
  <si>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</si>
  <si>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</si>
  <si>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</si>
  <si>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</si>
  <si>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</si>
  <si>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</si>
  <si>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</si>
  <si>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</si>
  <si>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</si>
  <si>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</si>
  <si>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</si>
  <si>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</si>
  <si>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</si>
  <si>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</si>
  <si>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</si>
  <si>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</si>
  <si>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</si>
  <si>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</si>
  <si>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</si>
  <si>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</si>
  <si>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</si>
  <si>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</si>
  <si>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</si>
  <si>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</si>
  <si>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</si>
  <si>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</si>
  <si>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</si>
  <si>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</si>
  <si>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</si>
  <si>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</si>
  <si>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</si>
  <si>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</si>
  <si>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</si>
  <si>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</si>
  <si>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</si>
  <si>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</si>
  <si>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</si>
  <si>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</si>
  <si>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</si>
  <si>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</si>
  <si>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</si>
  <si>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</si>
  <si>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</si>
  <si>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</si>
  <si>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</si>
  <si>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</si>
  <si>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</si>
  <si>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</si>
  <si>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</si>
  <si>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</si>
  <si>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</si>
  <si>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</si>
  <si>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</si>
  <si>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</si>
  <si>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</si>
  <si>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</si>
  <si>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</si>
  <si>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</si>
  <si>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</si>
  <si>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</si>
  <si>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</si>
  <si>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</si>
  <si>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</si>
  <si>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</si>
  <si>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</si>
  <si>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</si>
  <si>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</si>
  <si>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</si>
  <si>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</si>
  <si>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</si>
  <si>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</si>
  <si>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</si>
  <si>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</si>
  <si>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</si>
  <si>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</si>
  <si>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</si>
  <si>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</si>
  <si>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</si>
  <si>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</si>
  <si>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</si>
  <si>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</si>
  <si>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</si>
  <si>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</si>
  <si>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</si>
  <si>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</si>
  <si>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</si>
  <si>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</si>
  <si>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</si>
  <si>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</si>
  <si>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</si>
  <si>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</si>
  <si>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</si>
  <si>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</si>
  <si>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</si>
  <si>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</si>
  <si>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</si>
  <si>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</si>
  <si>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</si>
  <si>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</si>
  <si>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</si>
  <si>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</si>
  <si>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</si>
  <si>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</si>
  <si>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</si>
  <si>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</si>
  <si>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</si>
  <si>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</si>
  <si>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</si>
  <si>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</si>
  <si>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</si>
  <si>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</si>
  <si>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</si>
  <si>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</si>
  <si>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</si>
  <si>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</si>
  <si>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</si>
  <si>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</si>
  <si>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</si>
  <si>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</si>
  <si>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</si>
  <si>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</si>
  <si>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</si>
  <si>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</si>
  <si>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</si>
  <si>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</si>
  <si>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</si>
  <si>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</si>
  <si>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</si>
  <si>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</si>
  <si>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</si>
  <si>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</si>
  <si>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</si>
  <si>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</si>
  <si>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</si>
  <si>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</si>
  <si>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</si>
  <si>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</si>
  <si>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</si>
  <si>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</si>
  <si>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</si>
  <si>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</si>
  <si>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</si>
  <si>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</si>
  <si>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</si>
  <si>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</si>
  <si>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</si>
  <si>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</si>
  <si>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</si>
  <si>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</si>
  <si>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</si>
  <si>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</si>
  <si>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</si>
  <si>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</si>
  <si>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</si>
  <si>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</si>
  <si>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</si>
  <si>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</si>
  <si>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</si>
  <si>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</si>
  <si>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</si>
  <si>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</si>
  <si>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</si>
  <si>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</si>
  <si>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</si>
  <si>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</si>
  <si>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</si>
  <si>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</si>
  <si>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</si>
  <si>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</si>
  <si>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</si>
  <si>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</si>
  <si>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</si>
  <si>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</si>
  <si>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</si>
  <si>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</si>
  <si>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</si>
  <si>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</si>
  <si>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</si>
  <si>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</si>
  <si>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</si>
  <si>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</si>
  <si>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</si>
  <si>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</si>
  <si>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</si>
  <si>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</si>
  <si>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</si>
  <si>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</si>
  <si>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</si>
  <si>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</si>
  <si>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</si>
  <si>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</si>
  <si>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</si>
  <si>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</si>
  <si>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</si>
  <si>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</si>
  <si>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</si>
  <si>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</si>
  <si>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</si>
  <si>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</si>
  <si>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</si>
  <si>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</si>
  <si>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</si>
  <si>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</si>
  <si>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</si>
  <si>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</si>
  <si>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</si>
  <si>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</si>
  <si>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</si>
  <si>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</si>
  <si>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</si>
  <si>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</si>
  <si>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</si>
  <si>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</si>
  <si>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</si>
  <si>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</si>
  <si>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</si>
  <si>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</si>
  <si>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</si>
  <si>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</si>
  <si>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</si>
  <si>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</si>
  <si>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</si>
  <si>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</si>
  <si>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</si>
  <si>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</si>
  <si>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</si>
  <si>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</si>
  <si>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</si>
  <si>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</si>
  <si>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</si>
  <si>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</si>
  <si>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</si>
  <si>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</si>
  <si>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</si>
  <si>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</si>
  <si>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</si>
  <si>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</si>
  <si>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</si>
  <si>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</si>
  <si>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</si>
  <si>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</si>
  <si>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</si>
  <si>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</si>
  <si>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</si>
  <si>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</si>
  <si>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</si>
  <si>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</si>
  <si>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</si>
  <si>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</si>
  <si>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</si>
  <si>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</si>
  <si>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</si>
  <si>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</si>
  <si>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</si>
  <si>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</si>
  <si>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</si>
  <si>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</si>
  <si>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</si>
  <si>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</si>
  <si>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</si>
  <si>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</si>
  <si>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</si>
  <si>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</si>
  <si>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</si>
  <si>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</si>
  <si>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</si>
  <si>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</si>
  <si>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</si>
  <si>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</si>
  <si>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</si>
  <si>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</si>
  <si>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</si>
  <si>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</si>
  <si>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</si>
  <si>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</si>
  <si>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</si>
  <si>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</si>
  <si>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</si>
  <si>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</si>
  <si>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</si>
  <si>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</si>
  <si>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</si>
  <si>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</si>
  <si>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</si>
  <si>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</si>
  <si>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</si>
  <si>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</si>
  <si>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</si>
  <si>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</si>
  <si>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</si>
  <si>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</si>
  <si>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</si>
  <si>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</si>
  <si>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</si>
  <si>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</si>
  <si>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</si>
  <si>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</si>
  <si>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</si>
  <si>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</si>
  <si>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</si>
  <si>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</si>
  <si>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</si>
  <si>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</si>
  <si>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</si>
  <si>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</si>
  <si>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</si>
  <si>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</si>
  <si>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</si>
  <si>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</si>
  <si>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</si>
  <si>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</si>
  <si>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</si>
  <si>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</si>
  <si>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</si>
  <si>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</si>
  <si>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</si>
  <si>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</si>
  <si>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</si>
  <si>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</si>
  <si>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</si>
  <si>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</si>
  <si>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</si>
  <si>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</si>
  <si>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</si>
  <si>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</si>
  <si>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</si>
  <si>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</si>
  <si>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</si>
  <si>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</si>
  <si>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</si>
  <si>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</si>
  <si>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</si>
  <si>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</si>
  <si>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</si>
  <si>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</si>
  <si>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</si>
  <si>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</si>
  <si>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</si>
  <si>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</si>
  <si>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</si>
  <si>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</si>
  <si>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</si>
  <si>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</si>
  <si>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</si>
  <si>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</si>
  <si>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</si>
  <si>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</si>
  <si>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</si>
  <si>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</si>
  <si>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</si>
  <si>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</si>
  <si>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</si>
  <si>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</si>
  <si>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</si>
  <si>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</si>
  <si>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</si>
  <si>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</si>
  <si>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</si>
  <si>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</si>
  <si>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</si>
  <si>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</si>
  <si>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</si>
  <si>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</si>
  <si>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</si>
  <si>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</si>
  <si>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</si>
  <si>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</si>
  <si>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</si>
  <si>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</si>
  <si>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</si>
  <si>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</si>
  <si>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</si>
  <si>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</si>
  <si>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</si>
  <si>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</si>
  <si>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</si>
  <si>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</si>
  <si>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</si>
  <si>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</si>
  <si>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</si>
  <si>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</si>
  <si>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</si>
  <si>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</si>
  <si>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</si>
  <si>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</si>
  <si>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</si>
  <si>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</si>
  <si>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</si>
  <si>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</si>
  <si>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</si>
  <si>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</si>
  <si>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</si>
  <si>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</si>
  <si>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</si>
  <si>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</si>
  <si>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</si>
  <si>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</si>
  <si>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</si>
  <si>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</si>
  <si>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</si>
  <si>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</si>
  <si>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</si>
  <si>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</si>
  <si>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</si>
  <si>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</si>
  <si>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</si>
  <si>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</si>
  <si>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</si>
  <si>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</si>
  <si>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</si>
  <si>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</si>
  <si>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</si>
  <si>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</si>
  <si>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</si>
  <si>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</si>
  <si>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</si>
  <si>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</si>
  <si>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</si>
  <si>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</si>
  <si>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</si>
  <si>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</si>
  <si>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</si>
  <si>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</si>
  <si>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</si>
  <si>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</si>
  <si>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</si>
  <si>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</si>
  <si>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</si>
  <si>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</si>
  <si>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</si>
  <si>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</si>
  <si>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</si>
  <si>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</si>
  <si>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</si>
  <si>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</si>
  <si>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</si>
  <si>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</si>
  <si>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</si>
  <si>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</si>
  <si>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</si>
  <si>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</si>
  <si>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</si>
  <si>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</si>
  <si>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</si>
  <si>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</si>
  <si>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</si>
  <si>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</si>
  <si>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</si>
  <si>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</si>
  <si>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</si>
  <si>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</si>
  <si>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</si>
  <si>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</si>
  <si>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</si>
  <si>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</si>
  <si>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</si>
  <si>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</si>
  <si>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</si>
  <si>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</si>
  <si>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</si>
  <si>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</si>
  <si>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</si>
  <si>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</si>
  <si>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</si>
  <si>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</si>
  <si>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</si>
  <si>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</si>
  <si>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</si>
  <si>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</si>
  <si>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</si>
  <si>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</si>
  <si>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</si>
  <si>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</si>
  <si>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</si>
  <si>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</si>
  <si>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</si>
  <si>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</si>
  <si>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</si>
  <si>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</si>
  <si>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</si>
  <si>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</si>
  <si>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</si>
  <si>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</si>
  <si>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</si>
  <si>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</si>
  <si>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</si>
  <si>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</si>
  <si>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</si>
  <si>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</si>
  <si>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</si>
  <si>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</si>
  <si>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</si>
  <si>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</si>
  <si>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</si>
  <si>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</si>
  <si>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</si>
  <si>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</si>
  <si>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</si>
  <si>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</si>
  <si>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</si>
  <si>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</si>
  <si>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</si>
  <si>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</si>
  <si>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</si>
  <si>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</si>
  <si>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</si>
  <si>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</si>
  <si>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</si>
  <si>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</si>
  <si>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</si>
  <si>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</si>
  <si>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</si>
  <si>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</si>
  <si>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</si>
  <si>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</si>
  <si>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</si>
  <si>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</si>
  <si>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</si>
  <si>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</si>
  <si>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</si>
  <si>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</si>
  <si>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</si>
  <si>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</si>
  <si>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</si>
  <si>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</si>
  <si>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</si>
  <si>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</si>
  <si>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</si>
  <si>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</si>
  <si>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</si>
  <si>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</si>
  <si>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</si>
  <si>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</si>
  <si>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</si>
  <si>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</si>
  <si>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</si>
  <si>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</si>
  <si>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</si>
  <si>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</si>
  <si>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</si>
  <si>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</si>
  <si>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</si>
  <si>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</si>
  <si>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</si>
  <si>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</si>
  <si>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</si>
  <si>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</si>
  <si>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</si>
  <si>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</si>
  <si>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</si>
  <si>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</si>
  <si>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</si>
  <si>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</si>
  <si>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</si>
  <si>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</si>
  <si>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</si>
  <si>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</si>
  <si>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</si>
  <si>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</si>
  <si>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</si>
  <si>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</si>
  <si>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</si>
  <si>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</si>
  <si>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</si>
  <si>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</si>
  <si>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</si>
  <si>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</si>
  <si>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</si>
  <si>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</si>
  <si>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</si>
  <si>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</si>
  <si>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</si>
  <si>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</si>
  <si>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</si>
  <si>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</si>
  <si>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</si>
  <si>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</si>
  <si>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</si>
  <si>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</si>
  <si>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</si>
  <si>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</si>
  <si>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</si>
  <si>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</si>
  <si>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</si>
  <si>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</si>
  <si>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</si>
  <si>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</si>
  <si>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</si>
  <si>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</si>
  <si>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</si>
  <si>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</si>
  <si>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</si>
  <si>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</si>
  <si>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</si>
  <si>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</si>
  <si>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</si>
  <si>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</si>
  <si>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</si>
  <si>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</si>
  <si>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</si>
  <si>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</si>
  <si>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</si>
  <si>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</si>
  <si>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</si>
  <si>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</si>
  <si>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</si>
  <si>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</si>
  <si>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</si>
  <si>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</si>
  <si>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</si>
  <si>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</si>
  <si>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</si>
  <si>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</si>
  <si>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</si>
  <si>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</si>
  <si>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</si>
  <si>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</si>
  <si>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</si>
  <si>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</si>
  <si>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</si>
  <si>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</si>
  <si>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</si>
  <si>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</si>
  <si>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</si>
  <si>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</si>
  <si>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</si>
  <si>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</si>
  <si>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</si>
  <si>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</si>
  <si>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</si>
  <si>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</si>
  <si>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</si>
  <si>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</si>
  <si>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</si>
  <si>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</si>
  <si>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</si>
  <si>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</si>
  <si>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</si>
  <si>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</si>
  <si>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</si>
  <si>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</si>
  <si>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</si>
  <si>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</si>
  <si>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</si>
  <si>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</si>
  <si>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</si>
  <si>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</si>
  <si>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</si>
  <si>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</si>
  <si>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</si>
  <si>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</si>
  <si>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</si>
  <si>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</si>
  <si>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</si>
  <si>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</si>
  <si>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</si>
  <si>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</si>
  <si>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</si>
  <si>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</si>
  <si>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</si>
  <si>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</si>
  <si>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</si>
  <si>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</si>
  <si>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</si>
  <si>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</si>
  <si>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</si>
  <si>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</si>
  <si>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</si>
  <si>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</si>
  <si>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</si>
  <si>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</si>
  <si>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</si>
  <si>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</si>
  <si>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</si>
  <si>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</si>
  <si>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</si>
  <si>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</si>
  <si>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</si>
  <si>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</si>
  <si>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</si>
  <si>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</si>
  <si>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</si>
  <si>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</si>
  <si>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</si>
  <si>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</si>
  <si>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</si>
  <si>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</si>
  <si>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</si>
  <si>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</si>
  <si>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</si>
  <si>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</si>
  <si>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</si>
  <si>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</si>
  <si>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</si>
  <si>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</si>
  <si>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</si>
  <si>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</si>
  <si>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</si>
  <si>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</si>
  <si>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</si>
  <si>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</si>
  <si>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</si>
  <si>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</si>
  <si>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</si>
  <si>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</si>
  <si>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</si>
  <si>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</si>
  <si>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</si>
  <si>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</si>
  <si>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</si>
  <si>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</si>
  <si>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</si>
  <si>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</si>
  <si>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</si>
  <si>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</si>
  <si>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</si>
  <si>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</si>
  <si>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</si>
  <si>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</si>
  <si>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</si>
  <si>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</si>
  <si>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</si>
  <si>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</si>
  <si>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</si>
  <si>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</si>
  <si>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</si>
  <si>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</si>
  <si>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</si>
  <si>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</si>
  <si>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</si>
  <si>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</si>
  <si>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</si>
  <si>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</si>
  <si>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</si>
  <si>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</si>
  <si>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</si>
  <si>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</si>
  <si>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</si>
  <si>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</si>
  <si>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</si>
  <si>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</si>
  <si>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</si>
  <si>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</si>
  <si>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</si>
  <si>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</si>
  <si>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</si>
  <si>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</si>
  <si>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</si>
  <si>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</si>
  <si>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</si>
  <si>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</si>
  <si>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</si>
  <si>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</si>
  <si>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</si>
  <si>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</si>
  <si>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</si>
  <si>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</si>
  <si>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</si>
  <si>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</si>
  <si>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</si>
  <si>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</si>
  <si>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</si>
  <si>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</si>
  <si>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</si>
  <si>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</si>
  <si>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</si>
  <si>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</si>
  <si>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</si>
  <si>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</si>
  <si>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</si>
  <si>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</si>
  <si>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</si>
  <si>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</si>
  <si>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</si>
  <si>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</si>
  <si>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</si>
  <si>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</si>
  <si>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</si>
  <si>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</si>
  <si>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</si>
  <si>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</si>
  <si>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</si>
  <si>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</si>
  <si>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</si>
  <si>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</si>
  <si>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</si>
  <si>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</si>
  <si>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</si>
  <si>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</si>
  <si>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</si>
  <si>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</si>
  <si>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</si>
  <si>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</si>
  <si>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</si>
  <si>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</si>
  <si>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</si>
  <si>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</si>
  <si>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</si>
  <si>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</si>
  <si>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</si>
  <si>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</si>
  <si>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</si>
  <si>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</si>
  <si>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</si>
  <si>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</si>
  <si>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</si>
  <si>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</si>
  <si>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</si>
  <si>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</si>
  <si>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</si>
  <si>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</si>
  <si>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</si>
  <si>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</si>
  <si>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</si>
  <si>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</si>
  <si>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</si>
  <si>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</si>
  <si>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</si>
  <si>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</si>
  <si>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</si>
  <si>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</si>
  <si>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</si>
  <si>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</si>
  <si>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</si>
  <si>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</si>
  <si>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</si>
  <si>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</si>
  <si>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</si>
  <si>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</si>
  <si>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</si>
  <si>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</si>
  <si>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</si>
  <si>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</si>
  <si>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</si>
  <si>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</si>
  <si>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</si>
  <si>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</si>
  <si>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</si>
  <si>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</si>
  <si>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</si>
  <si>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</si>
  <si>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</si>
  <si>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</si>
  <si>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</si>
  <si>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</si>
  <si>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</si>
  <si>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</si>
  <si>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</si>
  <si>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</si>
  <si>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</si>
  <si>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</si>
  <si>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</si>
  <si>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</si>
  <si>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</si>
  <si>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</si>
  <si>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</si>
  <si>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</si>
  <si>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</si>
  <si>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</si>
  <si>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</si>
  <si>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</si>
  <si>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</si>
  <si>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</si>
  <si>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</si>
  <si>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</si>
  <si>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</si>
  <si>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</si>
  <si>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</si>
  <si>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</si>
  <si>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</si>
  <si>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</si>
  <si>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</si>
  <si>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</si>
  <si>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</si>
  <si>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</si>
  <si>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</si>
  <si>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</si>
  <si>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</si>
  <si>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</si>
  <si>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</si>
  <si>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</si>
  <si>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</si>
  <si>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</si>
  <si>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</si>
  <si>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</si>
  <si>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</si>
  <si>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</si>
  <si>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</si>
  <si>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</si>
  <si>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</si>
  <si>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</si>
  <si>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</si>
  <si>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</si>
  <si>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</si>
  <si>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</si>
  <si>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</si>
  <si>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</si>
  <si>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</si>
  <si>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</si>
  <si>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</si>
  <si>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</si>
  <si>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</si>
  <si>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</si>
  <si>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</si>
  <si>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</si>
  <si>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</si>
  <si>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</si>
  <si>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</si>
  <si>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</si>
  <si>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</si>
  <si>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</si>
  <si>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</si>
  <si>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</si>
  <si>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</si>
  <si>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</si>
  <si>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</si>
  <si>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</si>
  <si>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</si>
  <si>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</si>
  <si>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</si>
  <si>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</si>
  <si>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</si>
  <si>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</si>
  <si>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</si>
  <si>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</si>
  <si>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</si>
  <si>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</si>
  <si>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</si>
  <si>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</si>
  <si>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</si>
  <si>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</si>
  <si>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</si>
  <si>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</si>
  <si>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</si>
  <si>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</si>
  <si>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</si>
  <si>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</si>
  <si>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</si>
  <si>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</si>
  <si>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</si>
  <si>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</si>
  <si>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</si>
  <si>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</si>
  <si>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</si>
  <si>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</si>
  <si>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</si>
  <si>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</si>
  <si>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</si>
  <si>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</si>
  <si>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</si>
  <si>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</si>
  <si>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</si>
  <si>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</si>
  <si>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</si>
  <si>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</si>
  <si>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</si>
  <si>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</si>
  <si>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</si>
  <si>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</si>
  <si>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</si>
  <si>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</si>
  <si>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</si>
  <si>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</si>
  <si>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</si>
  <si>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</si>
  <si>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</si>
  <si>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</si>
  <si>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</si>
  <si>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</si>
  <si>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</si>
  <si>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</si>
  <si>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</si>
  <si>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</si>
  <si>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</si>
  <si>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</si>
  <si>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</si>
  <si>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</si>
  <si>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</si>
  <si>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</si>
  <si>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</si>
  <si>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</si>
  <si>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</si>
  <si>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</si>
  <si>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</si>
  <si>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</si>
  <si>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</si>
  <si>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</si>
  <si>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</si>
  <si>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</si>
  <si>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</si>
  <si>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</si>
  <si>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</si>
  <si>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</si>
  <si>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</si>
  <si>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</si>
  <si>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</si>
  <si>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</si>
  <si>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</si>
  <si>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</si>
  <si>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</si>
  <si>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</si>
  <si>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</si>
  <si>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</si>
  <si>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</si>
  <si>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</si>
  <si>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</si>
  <si>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</si>
  <si>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</si>
  <si>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</si>
  <si>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</si>
  <si>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</si>
  <si>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</si>
  <si>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</si>
  <si>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</si>
  <si>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</si>
  <si>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</si>
  <si>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</si>
  <si>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</si>
  <si>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</si>
  <si>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</si>
  <si>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</si>
  <si>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</si>
  <si>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</si>
  <si>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</si>
  <si>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</si>
  <si>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</si>
  <si>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</si>
  <si>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</si>
  <si>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</si>
  <si>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</si>
  <si>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</si>
  <si>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</si>
  <si>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</si>
  <si>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</si>
  <si>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</si>
  <si>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</si>
  <si>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</si>
  <si>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</si>
  <si>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</si>
  <si>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</si>
  <si>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</si>
  <si>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</si>
  <si>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</si>
  <si>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</si>
  <si>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</si>
  <si>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</si>
  <si>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</si>
  <si>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</si>
  <si>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</si>
  <si>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</si>
  <si>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</si>
  <si>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</si>
  <si>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</si>
  <si>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</si>
  <si>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</si>
  <si>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</si>
  <si>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</si>
  <si>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</si>
  <si>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</si>
  <si>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</si>
  <si>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</si>
  <si>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</si>
  <si>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</si>
  <si>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</si>
  <si>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</si>
  <si>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</si>
  <si>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</si>
  <si>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</si>
  <si>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</si>
  <si>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</si>
  <si>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</si>
  <si>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</si>
  <si>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</si>
  <si>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</si>
  <si>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</si>
  <si>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</si>
  <si>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</si>
  <si>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</si>
  <si>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</si>
  <si>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</si>
  <si>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</si>
  <si>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</si>
  <si>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</si>
  <si>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</si>
  <si>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</si>
  <si>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</si>
  <si>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</si>
  <si>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</si>
  <si>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</si>
  <si>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</si>
  <si>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</si>
  <si>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</si>
  <si>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</si>
  <si>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</si>
  <si>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</si>
  <si>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</si>
  <si>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</si>
  <si>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</si>
  <si>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</si>
  <si>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</si>
  <si>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</si>
  <si>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</si>
  <si>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</si>
  <si>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</si>
  <si>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</si>
  <si>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</si>
  <si>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</si>
  <si>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</si>
  <si>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</si>
  <si>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</si>
  <si>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</si>
  <si>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</si>
  <si>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</si>
  <si>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</si>
  <si>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</si>
  <si>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</si>
  <si>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</si>
  <si>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</si>
  <si>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</si>
  <si>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</si>
  <si>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</si>
  <si>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</si>
  <si>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</si>
  <si>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</si>
  <si>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</si>
  <si>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</si>
  <si>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</si>
  <si>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</si>
  <si>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</si>
  <si>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</si>
  <si>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</si>
  <si>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</si>
  <si>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</si>
  <si>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</si>
  <si>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</si>
  <si>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</si>
  <si>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</si>
  <si>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</si>
  <si>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</si>
  <si>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</si>
  <si>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</si>
  <si>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</si>
  <si>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</si>
  <si>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</si>
  <si>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</si>
  <si>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</si>
  <si>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</si>
  <si>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</si>
  <si>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</si>
  <si>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</si>
  <si>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</si>
  <si>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</si>
  <si>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</si>
  <si>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</si>
  <si>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</si>
  <si>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</si>
  <si>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</si>
  <si>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</si>
  <si>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</si>
  <si>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</si>
  <si>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</si>
  <si>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</si>
  <si>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</si>
  <si>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</si>
  <si>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</si>
  <si>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</si>
  <si>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</si>
  <si>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</si>
  <si>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</si>
  <si>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</si>
  <si>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</si>
  <si>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</si>
  <si>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</si>
  <si>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</si>
  <si>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</si>
  <si>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</si>
  <si>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</si>
  <si>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</si>
  <si>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</si>
  <si>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</si>
  <si>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</si>
  <si>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</si>
  <si>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</si>
  <si>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</si>
  <si>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</si>
  <si>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</si>
  <si>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</si>
  <si>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</si>
  <si>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</si>
  <si>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</si>
  <si>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</si>
  <si>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</si>
  <si>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</si>
  <si>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</si>
  <si>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</si>
  <si>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</si>
  <si>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</si>
  <si>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</si>
  <si>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</si>
  <si>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</si>
  <si>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</si>
  <si>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</si>
  <si>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</si>
  <si>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</si>
  <si>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</si>
  <si>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</si>
  <si>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</si>
  <si>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</si>
  <si>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</si>
  <si>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</si>
  <si>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</si>
  <si>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</si>
  <si>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</si>
  <si>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</si>
  <si>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</si>
  <si>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</si>
  <si>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</si>
  <si>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</si>
  <si>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</si>
  <si>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</si>
  <si>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</si>
  <si>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</si>
  <si>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</si>
  <si>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</si>
  <si>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</si>
  <si>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</si>
  <si>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</si>
  <si>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</si>
  <si>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</si>
  <si>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</si>
  <si>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</si>
  <si>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</si>
  <si>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</si>
  <si>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</si>
  <si>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</si>
  <si>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</si>
  <si>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</si>
  <si>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</si>
  <si>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</si>
  <si>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</si>
  <si>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</si>
  <si>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</si>
  <si>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</si>
  <si>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</si>
  <si>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</si>
  <si>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</si>
  <si>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</si>
  <si>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</si>
  <si>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</si>
  <si>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</si>
  <si>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</si>
  <si>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</si>
  <si>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</si>
  <si>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</si>
  <si>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</si>
  <si>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</si>
  <si>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</si>
  <si>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</si>
  <si>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</si>
  <si>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</si>
  <si>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</si>
  <si>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</si>
  <si>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</si>
  <si>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</si>
  <si>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</si>
  <si>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</si>
  <si>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</si>
  <si>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</si>
  <si>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</si>
  <si>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</si>
  <si>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</si>
  <si>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</si>
  <si>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</si>
  <si>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</si>
  <si>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</si>
  <si>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</si>
  <si>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</si>
  <si>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</si>
  <si>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</si>
  <si>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</si>
  <si>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</si>
  <si>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</si>
  <si>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</si>
  <si>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</si>
  <si>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</si>
  <si>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</si>
  <si>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</si>
  <si>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</si>
  <si>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</si>
  <si>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</si>
  <si>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</si>
  <si>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</si>
  <si>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</si>
  <si>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</si>
  <si>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</si>
  <si>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</si>
  <si>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</si>
  <si>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</si>
  <si>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</si>
  <si>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</si>
  <si>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</si>
  <si>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</si>
  <si>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</si>
  <si>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</si>
  <si>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</si>
  <si>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</si>
  <si>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</si>
  <si>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</si>
  <si>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</si>
  <si>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</si>
  <si>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</si>
  <si>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</si>
  <si>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</si>
  <si>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</si>
  <si>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</si>
  <si>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</si>
  <si>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</si>
  <si>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</si>
  <si>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</si>
  <si>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</si>
  <si>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</si>
  <si>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</si>
  <si>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</si>
  <si>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</si>
  <si>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</si>
  <si>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</si>
  <si>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</si>
  <si>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</si>
  <si>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</si>
  <si>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</si>
  <si>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</si>
  <si>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</si>
  <si>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</si>
  <si>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</si>
  <si>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</si>
  <si>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</si>
  <si>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</si>
  <si>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</si>
  <si>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</si>
  <si>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</si>
  <si>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</si>
  <si>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</si>
  <si>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</si>
  <si>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</si>
  <si>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</si>
  <si>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</si>
  <si>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</si>
  <si>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</si>
  <si>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</si>
  <si>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</si>
  <si>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</si>
  <si>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</si>
  <si>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</si>
  <si>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</si>
  <si>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</si>
  <si>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</si>
  <si>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</si>
  <si>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</si>
  <si>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</si>
  <si>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</si>
  <si>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</si>
  <si>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</si>
  <si>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</si>
  <si>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</si>
  <si>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</si>
  <si>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</si>
  <si>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</si>
  <si>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</si>
  <si>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</si>
  <si>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</si>
  <si>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</si>
  <si>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</si>
  <si>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</si>
  <si>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</si>
  <si>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</si>
  <si>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</si>
  <si>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</si>
  <si>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</si>
  <si>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</si>
  <si>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</si>
  <si>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</si>
  <si>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</si>
  <si>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</si>
  <si>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</si>
  <si>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</si>
  <si>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</si>
  <si>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</si>
  <si>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</si>
  <si>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</si>
  <si>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</si>
  <si>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</si>
  <si>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</si>
  <si>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</si>
  <si>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</si>
  <si>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</si>
  <si>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</si>
  <si>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</si>
  <si>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</si>
  <si>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</si>
  <si>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</si>
  <si>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</si>
  <si>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</si>
  <si>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</si>
  <si>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</si>
  <si>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</si>
  <si>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</si>
  <si>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</si>
  <si>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</si>
  <si>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</si>
  <si>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</si>
  <si>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</si>
  <si>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</si>
  <si>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</si>
  <si>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</si>
  <si>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</si>
  <si>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</si>
  <si>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</si>
  <si>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</si>
  <si>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</si>
  <si>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</si>
  <si>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</si>
  <si>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</si>
  <si>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</si>
  <si>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</si>
  <si>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</si>
  <si>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</si>
  <si>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</si>
  <si>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</si>
  <si>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</si>
  <si>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</si>
  <si>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</si>
  <si>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</si>
  <si>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</si>
  <si>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</si>
  <si>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</si>
  <si>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</si>
  <si>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</si>
  <si>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</si>
  <si>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</si>
  <si>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</si>
  <si>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</si>
  <si>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</si>
  <si>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</si>
  <si>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</si>
  <si>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</si>
  <si>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</si>
  <si>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</si>
  <si>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</si>
  <si>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</si>
  <si>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</si>
  <si>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</si>
  <si>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</si>
  <si>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</si>
  <si>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</si>
  <si>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</si>
  <si>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</si>
  <si>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</si>
  <si>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</si>
  <si>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</si>
  <si>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</si>
  <si>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</si>
  <si>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</si>
  <si>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</si>
  <si>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</si>
  <si>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</si>
  <si>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</si>
  <si>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</si>
  <si>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</si>
  <si>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</si>
  <si>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</si>
  <si>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</si>
  <si>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</si>
  <si>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</si>
  <si>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</si>
  <si>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</si>
  <si>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</si>
  <si>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</si>
  <si>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</si>
  <si>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</si>
  <si>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</si>
  <si>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</si>
  <si>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</si>
  <si>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</si>
  <si>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</si>
  <si>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</si>
  <si>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</si>
  <si>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</si>
  <si>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</si>
  <si>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</si>
  <si>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</si>
  <si>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</si>
  <si>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</si>
  <si>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</si>
  <si>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</si>
  <si>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</si>
  <si>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</si>
  <si>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</si>
  <si>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</si>
  <si>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</si>
  <si>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</si>
  <si>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</si>
  <si>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</si>
  <si>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</si>
  <si>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</si>
  <si>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</si>
  <si>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</si>
  <si>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</si>
  <si>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</si>
  <si>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</si>
  <si>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</si>
  <si>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</si>
  <si>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</si>
  <si>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</si>
  <si>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</si>
  <si>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</si>
  <si>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</si>
  <si>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</si>
  <si>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</si>
  <si>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</si>
  <si>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</si>
  <si>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</si>
  <si>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</si>
  <si>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</si>
  <si>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</si>
  <si>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</si>
  <si>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</si>
  <si>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</si>
  <si>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</si>
  <si>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</si>
  <si>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</si>
  <si>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</si>
  <si>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</si>
  <si>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</si>
  <si>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</si>
  <si>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</si>
  <si>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</si>
  <si>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</si>
  <si>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</si>
  <si>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</si>
  <si>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</si>
  <si>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</si>
  <si>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</si>
  <si>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</si>
  <si>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</si>
  <si>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</si>
  <si>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</si>
  <si>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</si>
  <si>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</si>
  <si>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</si>
  <si>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</si>
  <si>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</si>
  <si>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</si>
  <si>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</si>
  <si>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</si>
  <si>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</si>
  <si>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</si>
  <si>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</si>
  <si>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</si>
  <si>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</si>
  <si>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</si>
  <si>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</si>
  <si>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</si>
  <si>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</si>
  <si>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</si>
  <si>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</si>
  <si>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</si>
  <si>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</si>
  <si>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</si>
  <si>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</si>
  <si>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</si>
  <si>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</si>
  <si>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</si>
  <si>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</si>
  <si>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</si>
  <si>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</si>
  <si>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</si>
  <si>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</si>
  <si>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</si>
  <si>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</si>
  <si>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</si>
  <si>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</si>
  <si>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</si>
  <si>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</si>
  <si>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</si>
  <si>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</si>
  <si>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</si>
  <si>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</si>
  <si>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</si>
  <si>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</si>
  <si>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</si>
  <si>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</si>
  <si>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</si>
  <si>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</si>
  <si>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</si>
  <si>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</si>
  <si>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</si>
  <si>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</si>
  <si>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</si>
  <si>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</si>
  <si>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</si>
  <si>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</si>
  <si>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</si>
  <si>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</si>
  <si>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</si>
  <si>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</si>
  <si>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</si>
  <si>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</si>
  <si>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</si>
  <si>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</si>
  <si>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</si>
  <si>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</si>
  <si>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</si>
  <si>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</si>
  <si>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</si>
  <si>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</si>
  <si>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</si>
  <si>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</si>
  <si>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</si>
  <si>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</si>
  <si>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</si>
  <si>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</si>
  <si>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</si>
  <si>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</si>
  <si>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</si>
  <si>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</si>
  <si>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</si>
  <si>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</si>
  <si>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</si>
  <si>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</si>
  <si>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</si>
  <si>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</si>
  <si>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</si>
  <si>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</si>
  <si>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</si>
  <si>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</si>
  <si>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</si>
  <si>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</si>
  <si>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</si>
  <si>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</si>
  <si>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</si>
  <si>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</si>
  <si>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</si>
  <si>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</si>
  <si>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</si>
  <si>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</si>
  <si>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</si>
  <si>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</si>
  <si>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</si>
  <si>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</si>
  <si>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</si>
  <si>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</si>
  <si>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</si>
  <si>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</si>
  <si>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</si>
  <si>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</si>
  <si>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</si>
  <si>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</si>
  <si>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</si>
  <si>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</si>
  <si>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</si>
  <si>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</si>
  <si>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</si>
  <si>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</si>
  <si>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</si>
  <si>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</si>
  <si>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</si>
  <si>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</si>
  <si>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</si>
  <si>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</si>
  <si>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</si>
  <si>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</si>
  <si>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</si>
  <si>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</si>
  <si>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</si>
  <si>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</si>
  <si>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</si>
  <si>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</si>
  <si>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</si>
  <si>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</si>
  <si>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</si>
  <si>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</si>
  <si>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</si>
  <si>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</si>
  <si>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</si>
  <si>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</si>
  <si>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</si>
  <si>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</si>
  <si>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</si>
  <si>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</si>
  <si>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</si>
  <si>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</si>
  <si>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</si>
  <si>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</si>
  <si>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</si>
  <si>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</si>
  <si>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</si>
  <si>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</si>
  <si>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</si>
  <si>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</si>
  <si>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</si>
  <si>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</si>
  <si>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</si>
  <si>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</si>
  <si>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</si>
  <si>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</si>
  <si>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</si>
  <si>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</si>
  <si>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</si>
  <si>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</si>
  <si>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</si>
  <si>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</si>
  <si>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</si>
  <si>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</si>
  <si>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</si>
  <si>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</si>
  <si>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</si>
  <si>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</si>
  <si>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</si>
  <si>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</si>
  <si>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</si>
  <si>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</si>
  <si>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</si>
  <si>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</si>
  <si>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</si>
  <si>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</si>
  <si>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</si>
  <si>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</si>
  <si>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</si>
  <si>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</si>
  <si>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</si>
  <si>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</si>
  <si>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</si>
  <si>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</si>
  <si>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</si>
  <si>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</si>
  <si>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</si>
  <si>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</si>
  <si>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</si>
  <si>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</si>
  <si>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</si>
  <si>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</si>
  <si>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</si>
  <si>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</si>
  <si>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</si>
  <si>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</si>
  <si>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</si>
  <si>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</si>
  <si>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</si>
  <si>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</si>
  <si>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</si>
  <si>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</si>
  <si>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</si>
  <si>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</si>
  <si>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</si>
  <si>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</si>
  <si>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</si>
  <si>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</si>
  <si>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</si>
  <si>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</si>
  <si>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</si>
  <si>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</si>
  <si>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</si>
  <si>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</si>
  <si>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</si>
  <si>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</si>
  <si>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</si>
  <si>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</si>
  <si>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</si>
  <si>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</si>
  <si>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</si>
  <si>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</si>
  <si>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</si>
  <si>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</si>
  <si>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</si>
  <si>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</si>
  <si>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</si>
  <si>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</si>
  <si>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</si>
  <si>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</si>
  <si>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</si>
  <si>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</si>
  <si>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</si>
  <si>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</si>
  <si>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</si>
  <si>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</si>
  <si>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</si>
  <si>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</si>
  <si>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</si>
  <si>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</si>
  <si>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</si>
  <si>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</si>
  <si>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</si>
  <si>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</si>
  <si>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</si>
  <si>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</si>
  <si>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</si>
  <si>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</si>
  <si>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</si>
  <si>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</si>
  <si>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</si>
  <si>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</si>
  <si>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</si>
  <si>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</si>
  <si>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</si>
  <si>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</si>
  <si>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</si>
  <si>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</si>
  <si>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</si>
  <si>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</si>
  <si>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</si>
  <si>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</si>
  <si>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</si>
  <si>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</si>
  <si>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</si>
  <si>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</si>
  <si>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</si>
  <si>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</si>
  <si>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</si>
  <si>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</si>
  <si>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</si>
  <si>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</si>
  <si>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</si>
  <si>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</si>
  <si>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</si>
  <si>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</si>
  <si>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</si>
  <si>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</si>
  <si>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</si>
  <si>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</si>
  <si>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</si>
  <si>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</si>
  <si>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</si>
  <si>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</si>
  <si>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</si>
  <si>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</si>
  <si>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</si>
  <si>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</si>
  <si>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</si>
  <si>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</si>
  <si>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</si>
  <si>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</si>
  <si>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</si>
  <si>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</si>
  <si>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</si>
  <si>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</si>
  <si>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</si>
  <si>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</si>
  <si>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</si>
  <si>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</si>
  <si>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</si>
  <si>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</si>
  <si>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</si>
  <si>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</si>
  <si>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</si>
  <si>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</si>
  <si>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</si>
  <si>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</si>
  <si>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</si>
  <si>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</si>
  <si>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</si>
  <si>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</si>
  <si>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</si>
  <si>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</si>
  <si>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</si>
  <si>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</si>
  <si>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</si>
  <si>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</si>
  <si>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</si>
  <si>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</si>
  <si>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</si>
  <si>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</si>
  <si>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</si>
  <si>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</si>
  <si>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</si>
  <si>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</si>
  <si>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</si>
  <si>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</si>
  <si>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</si>
  <si>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</si>
  <si>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</si>
  <si>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</si>
  <si>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</si>
  <si>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</si>
  <si>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</si>
  <si>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</si>
  <si>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</si>
  <si>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</si>
  <si>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</si>
  <si>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</si>
  <si>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</si>
  <si>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</si>
  <si>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</si>
  <si>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</si>
  <si>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</si>
  <si>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</si>
  <si>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</si>
  <si>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</si>
  <si>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</si>
  <si>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</si>
  <si>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</si>
  <si>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</si>
  <si>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</si>
  <si>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</si>
  <si>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</si>
  <si>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</si>
  <si>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</si>
  <si>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</si>
  <si>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</si>
  <si>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</si>
  <si>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</si>
  <si>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</si>
  <si>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</si>
  <si>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</si>
  <si>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</si>
  <si>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</si>
  <si>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</si>
  <si>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</si>
  <si>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</si>
  <si>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</si>
  <si>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</si>
  <si>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</si>
  <si>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</si>
  <si>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</si>
  <si>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</si>
  <si>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</si>
  <si>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</si>
  <si>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</si>
  <si>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</si>
  <si>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</si>
  <si>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</si>
  <si>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</si>
  <si>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</si>
  <si>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</si>
  <si>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</si>
  <si>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</si>
  <si>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</si>
  <si>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</si>
  <si>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</si>
  <si>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</si>
  <si>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</si>
  <si>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</si>
  <si>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</si>
  <si>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</si>
  <si>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</si>
  <si>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</si>
  <si>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</si>
  <si>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</si>
  <si>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</si>
  <si>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</si>
  <si>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</si>
  <si>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</si>
  <si>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</si>
  <si>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</si>
  <si>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</si>
  <si>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</si>
  <si>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</si>
  <si>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</si>
  <si>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</si>
  <si>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</si>
  <si>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</si>
  <si>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</si>
  <si>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</si>
  <si>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</si>
  <si>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</si>
  <si>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</si>
  <si>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</si>
  <si>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</si>
  <si>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</si>
  <si>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</si>
  <si>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</si>
  <si>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</si>
  <si>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</si>
  <si>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</si>
  <si>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</si>
  <si>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</si>
  <si>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</si>
  <si>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</si>
  <si>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</si>
  <si>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</si>
  <si>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</si>
  <si>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</si>
  <si>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</si>
  <si>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</si>
  <si>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</si>
  <si>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</si>
  <si>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</si>
  <si>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</si>
  <si>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</si>
  <si>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</si>
  <si>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</si>
  <si>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</si>
  <si>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</si>
  <si>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</si>
  <si>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</si>
  <si>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</si>
  <si>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</si>
  <si>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</si>
  <si>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</si>
  <si>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</si>
  <si>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</si>
  <si>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</si>
  <si>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</si>
  <si>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</si>
  <si>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</si>
  <si>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</si>
  <si>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</si>
  <si>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</si>
  <si>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</si>
  <si>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</si>
  <si>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</si>
  <si>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</si>
  <si>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</si>
  <si>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</si>
  <si>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</si>
  <si>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</si>
  <si>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</si>
  <si>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</si>
  <si>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</si>
  <si>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</si>
  <si>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</si>
  <si>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</si>
  <si>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</si>
  <si>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</si>
  <si>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</si>
  <si>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</si>
  <si>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</si>
  <si>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</si>
  <si>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</si>
  <si>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</si>
  <si>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</si>
  <si>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</si>
  <si>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</si>
  <si>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</si>
  <si>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</si>
  <si>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</si>
  <si>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</si>
  <si>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</si>
  <si>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</si>
  <si>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</si>
  <si>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</si>
  <si>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</si>
  <si>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</si>
  <si>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</si>
  <si>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</si>
  <si>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</si>
  <si>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</si>
  <si>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</si>
  <si>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</si>
  <si>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</si>
  <si>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</si>
  <si>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</si>
  <si>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</si>
  <si>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</si>
  <si>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</si>
  <si>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</si>
  <si>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</si>
  <si>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</si>
  <si>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</si>
  <si>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</si>
  <si>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</si>
  <si>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</si>
  <si>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</si>
  <si>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</si>
  <si>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</si>
  <si>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</si>
  <si>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</si>
  <si>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</si>
  <si>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</si>
  <si>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</si>
  <si>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</si>
  <si>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</si>
  <si>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</si>
  <si>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</si>
  <si>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</si>
  <si>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</si>
  <si>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</si>
  <si>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</si>
  <si>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</si>
  <si>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</si>
  <si>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</si>
  <si>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</si>
  <si>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</si>
  <si>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</si>
  <si>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</si>
  <si>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</si>
  <si>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</si>
  <si>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</si>
  <si>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</si>
  <si>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</si>
  <si>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</si>
  <si>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</si>
  <si>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</si>
  <si>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</si>
  <si>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</si>
  <si>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</si>
  <si>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</si>
  <si>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</si>
  <si>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</si>
  <si>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</si>
  <si>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</si>
  <si>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</si>
  <si>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</si>
  <si>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</si>
  <si>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</si>
  <si>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</si>
  <si>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</si>
  <si>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</si>
  <si>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</si>
  <si>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</si>
  <si>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</si>
  <si>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</si>
  <si>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</si>
  <si>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</si>
  <si>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</si>
  <si>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</si>
  <si>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</si>
  <si>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</si>
  <si>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</si>
  <si>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</si>
  <si>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</si>
  <si>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</si>
  <si>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</si>
  <si>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</si>
  <si>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</si>
  <si>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</si>
  <si>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</si>
  <si>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</si>
  <si>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</si>
  <si>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</si>
  <si>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</si>
  <si>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</si>
  <si>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</si>
  <si>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</si>
  <si>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</si>
  <si>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</si>
  <si>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</si>
  <si>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</si>
  <si>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</si>
  <si>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</si>
  <si>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</si>
  <si>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</si>
  <si>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</si>
  <si>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</si>
  <si>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</si>
  <si>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</si>
  <si>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</si>
  <si>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</si>
  <si>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</si>
  <si>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</si>
  <si>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</si>
  <si>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</si>
  <si>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</si>
  <si>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</si>
  <si>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</si>
  <si>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</si>
  <si>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</si>
  <si>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</si>
  <si>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</si>
  <si>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</si>
  <si>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</si>
  <si>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</si>
  <si>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</si>
  <si>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</si>
  <si>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</si>
  <si>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</si>
  <si>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</si>
  <si>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</si>
  <si>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</si>
  <si>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</si>
  <si>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</si>
  <si>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</si>
  <si>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</si>
  <si>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</si>
  <si>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</si>
  <si>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</si>
  <si>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</si>
  <si>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</si>
  <si>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</si>
  <si>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</si>
  <si>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</si>
  <si>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</si>
  <si>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</si>
  <si>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</si>
  <si>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</si>
  <si>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</si>
  <si>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</si>
  <si>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</si>
  <si>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</si>
  <si>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</si>
  <si>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</si>
  <si>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</si>
  <si>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</si>
  <si>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</si>
  <si>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</si>
  <si>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</si>
  <si>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</si>
  <si>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</si>
  <si>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</si>
  <si>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</si>
  <si>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</si>
  <si>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</si>
  <si>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</si>
  <si>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</si>
  <si>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</si>
  <si>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</si>
  <si>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</si>
  <si>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</si>
  <si>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</si>
  <si>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</si>
  <si>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</si>
  <si>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</si>
  <si>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</si>
  <si>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</si>
  <si>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</si>
  <si>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</si>
  <si>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</si>
  <si>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</si>
  <si>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</si>
  <si>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</si>
  <si>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</si>
  <si>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</si>
  <si>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</si>
  <si>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</si>
  <si>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</si>
  <si>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</si>
  <si>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</si>
  <si>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</si>
  <si>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</si>
  <si>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</si>
  <si>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</si>
  <si>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</si>
  <si>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</si>
  <si>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</si>
  <si>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</si>
  <si>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</si>
  <si>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</si>
  <si>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</si>
  <si>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</si>
  <si>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</si>
  <si>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</si>
  <si>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</si>
  <si>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</si>
  <si>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</si>
  <si>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</si>
  <si>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</si>
  <si>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</si>
  <si>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</si>
  <si>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</si>
  <si>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</si>
  <si>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</si>
  <si>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</si>
  <si>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</si>
  <si>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</si>
  <si>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</si>
  <si>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</si>
  <si>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</si>
  <si>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</si>
  <si>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</si>
  <si>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</si>
  <si>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</si>
  <si>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</si>
  <si>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</si>
  <si>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</si>
  <si>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</si>
  <si>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</si>
  <si>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</si>
  <si>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</si>
  <si>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</si>
  <si>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</si>
  <si>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</si>
  <si>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</si>
  <si>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</si>
  <si>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</si>
  <si>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</si>
  <si>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</si>
  <si>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</si>
  <si>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</si>
  <si>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</si>
  <si>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</si>
  <si>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</si>
  <si>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</si>
  <si>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</si>
  <si>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</si>
  <si>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</si>
  <si>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</si>
  <si>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</si>
  <si>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</si>
  <si>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</si>
  <si>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</si>
  <si>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</si>
  <si>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</si>
  <si>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</si>
  <si>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</si>
  <si>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</si>
  <si>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</si>
  <si>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</si>
  <si>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</si>
  <si>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</si>
  <si>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</si>
  <si>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</si>
  <si>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</si>
  <si>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</si>
  <si>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</si>
  <si>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</si>
  <si>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</si>
  <si>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</si>
  <si>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</si>
  <si>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</si>
  <si>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</si>
  <si>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</si>
  <si>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</si>
  <si>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</si>
  <si>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</si>
  <si>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</si>
  <si>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</si>
  <si>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</si>
  <si>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</si>
  <si>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</si>
  <si>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</si>
  <si>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</si>
  <si>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</si>
  <si>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</si>
  <si>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</si>
  <si>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</si>
  <si>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</si>
  <si>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</si>
  <si>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</si>
  <si>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</si>
  <si>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</si>
  <si>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</si>
  <si>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</si>
  <si>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</si>
  <si>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</si>
  <si>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</si>
  <si>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</si>
  <si>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</si>
  <si>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</si>
  <si>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</si>
  <si>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</si>
  <si>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</si>
  <si>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</si>
  <si>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</si>
  <si>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</si>
  <si>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</si>
  <si>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</si>
  <si>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</si>
  <si>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</si>
  <si>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</si>
  <si>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</si>
  <si>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</si>
  <si>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</si>
  <si>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</si>
  <si>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</si>
  <si>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</si>
  <si>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</si>
  <si>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</si>
  <si>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</si>
  <si>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</si>
  <si>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</si>
  <si>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</si>
  <si>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</si>
  <si>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</si>
  <si>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</si>
  <si>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</si>
  <si>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</si>
  <si>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</si>
  <si>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</si>
  <si>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</si>
  <si>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</si>
  <si>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</si>
  <si>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</si>
  <si>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</si>
  <si>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</si>
  <si>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</si>
  <si>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</si>
  <si>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</si>
  <si>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</si>
  <si>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</si>
  <si>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</si>
  <si>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</si>
  <si>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</si>
  <si>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</si>
  <si>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</si>
  <si>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</si>
  <si>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</si>
  <si>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</si>
  <si>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</si>
  <si>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</si>
  <si>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</si>
  <si>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</si>
  <si>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</si>
  <si>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</si>
  <si>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</si>
  <si>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</si>
  <si>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</si>
  <si>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</si>
  <si>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</si>
  <si>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</si>
  <si>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</si>
  <si>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</si>
  <si>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</si>
  <si>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</si>
  <si>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</si>
  <si>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</si>
  <si>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</si>
  <si>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</si>
  <si>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</si>
  <si>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</si>
  <si>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</si>
  <si>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</si>
  <si>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</si>
  <si>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</si>
  <si>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</si>
  <si>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</si>
  <si>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</si>
  <si>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</si>
  <si>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</si>
  <si>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</si>
  <si>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</si>
  <si>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</si>
  <si>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</si>
  <si>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</si>
  <si>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</si>
  <si>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</si>
  <si>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</si>
  <si>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</si>
  <si>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</si>
  <si>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</si>
  <si>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</si>
  <si>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</si>
  <si>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</si>
  <si>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</si>
  <si>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</si>
  <si>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</si>
  <si>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</si>
  <si>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</si>
  <si>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</si>
  <si>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</si>
  <si>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</si>
  <si>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</si>
  <si>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</si>
  <si>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</si>
  <si>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</si>
  <si>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</si>
  <si>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</si>
  <si>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</si>
  <si>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</si>
  <si>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</si>
  <si>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</si>
  <si>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</si>
  <si>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</si>
  <si>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</si>
  <si>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</si>
  <si>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</si>
  <si>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</si>
  <si>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</si>
  <si>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</si>
  <si>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</si>
  <si>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</si>
  <si>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</si>
  <si>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</si>
  <si>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</si>
  <si>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</si>
  <si>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</si>
  <si>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</si>
  <si>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</si>
  <si>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</si>
  <si>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</si>
  <si>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</si>
  <si>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</si>
  <si>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</si>
  <si>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</si>
  <si>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</si>
  <si>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</si>
  <si>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</si>
  <si>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</si>
  <si>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</si>
  <si>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</si>
  <si>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</si>
  <si>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</si>
  <si>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</si>
  <si>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</si>
  <si>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</si>
  <si>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</si>
  <si>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</si>
  <si>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</si>
  <si>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</si>
  <si>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</si>
  <si>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</si>
  <si>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</si>
  <si>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</si>
  <si>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</si>
  <si>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</si>
  <si>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</si>
  <si>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</si>
  <si>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</si>
  <si>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</si>
  <si>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</si>
  <si>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</si>
  <si>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</si>
  <si>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</si>
  <si>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</si>
  <si>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</si>
  <si>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</si>
  <si>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</si>
  <si>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</si>
  <si>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</si>
  <si>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</si>
  <si>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</si>
  <si>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</si>
  <si>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</si>
  <si>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</si>
  <si>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</si>
  <si>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</si>
  <si>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</si>
  <si>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</si>
  <si>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</si>
  <si>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</si>
  <si>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</si>
  <si>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</si>
  <si>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</si>
  <si>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</si>
  <si>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</si>
  <si>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</si>
  <si>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</si>
  <si>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</si>
  <si>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</si>
  <si>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</si>
  <si>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</si>
  <si>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</si>
  <si>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</si>
  <si>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</si>
  <si>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</si>
  <si>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</si>
  <si>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</si>
  <si>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</si>
  <si>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</si>
  <si>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</si>
  <si>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</si>
  <si>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</si>
  <si>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</si>
  <si>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</si>
  <si>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</si>
  <si>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</si>
  <si>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</si>
  <si>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</si>
  <si>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</si>
  <si>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</si>
  <si>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</si>
  <si>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</si>
  <si>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</si>
  <si>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</si>
  <si>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</si>
  <si>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</si>
  <si>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</si>
  <si>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</si>
  <si>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</si>
  <si>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</si>
  <si>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</si>
  <si>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</si>
  <si>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</si>
  <si>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</si>
  <si>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</si>
  <si>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</si>
  <si>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</si>
  <si>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</si>
  <si>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</si>
  <si>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</si>
  <si>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</si>
  <si>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</si>
  <si>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</si>
  <si>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</si>
  <si>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</si>
  <si>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</si>
  <si>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</si>
  <si>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</si>
  <si>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</si>
  <si>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</si>
  <si>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</si>
  <si>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</si>
  <si>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</si>
  <si>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</si>
  <si>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</si>
  <si>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</si>
  <si>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</si>
  <si>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</si>
  <si>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</si>
  <si>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</si>
  <si>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</si>
  <si>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</si>
  <si>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</si>
  <si>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</si>
  <si>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</si>
  <si>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</si>
  <si>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</si>
  <si>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</si>
  <si>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</si>
  <si>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</si>
  <si>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</si>
  <si>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</si>
  <si>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</si>
  <si>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</si>
  <si>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</si>
  <si>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</si>
  <si>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</si>
  <si>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</si>
  <si>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</si>
  <si>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</si>
  <si>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</si>
  <si>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</si>
  <si>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</si>
  <si>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</si>
  <si>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</si>
  <si>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</si>
  <si>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</si>
  <si>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</si>
  <si>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</si>
  <si>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</si>
  <si>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</si>
  <si>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</si>
  <si>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</si>
  <si>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</si>
  <si>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</si>
  <si>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</si>
  <si>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</si>
  <si>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</si>
  <si>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</si>
  <si>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</si>
  <si>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</si>
  <si>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</si>
  <si>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</si>
  <si>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</si>
  <si>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</si>
  <si>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</si>
  <si>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</si>
  <si>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</si>
  <si>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</si>
  <si>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</si>
  <si>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</si>
  <si>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</si>
  <si>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</si>
  <si>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</si>
  <si>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</si>
  <si>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</si>
  <si>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</si>
  <si>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</si>
  <si>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</si>
  <si>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</si>
  <si>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</si>
  <si>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</si>
  <si>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</si>
  <si>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</si>
  <si>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</si>
  <si>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</si>
  <si>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</si>
  <si>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</si>
  <si>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</si>
  <si>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</si>
  <si>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</si>
  <si>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</si>
  <si>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</si>
  <si>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</si>
  <si>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</si>
  <si>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</si>
  <si>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</si>
  <si>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</si>
  <si>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</si>
  <si>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</si>
  <si>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</si>
  <si>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</si>
  <si>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</si>
  <si>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</si>
  <si>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</si>
  <si>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</si>
  <si>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</si>
  <si>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</si>
  <si>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</si>
  <si>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</si>
  <si>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</si>
  <si>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</si>
  <si>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</si>
  <si>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</si>
  <si>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</si>
  <si>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</si>
  <si>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</si>
  <si>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</si>
  <si>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</si>
  <si>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</si>
  <si>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</si>
  <si>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</si>
  <si>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</si>
  <si>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</si>
  <si>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</si>
  <si>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</si>
  <si>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</si>
  <si>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</si>
  <si>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</si>
  <si>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</si>
  <si>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</si>
  <si>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</si>
  <si>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</si>
  <si>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</si>
  <si>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</si>
  <si>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</si>
  <si>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</si>
  <si>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</si>
  <si>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</si>
  <si>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</si>
  <si>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</si>
  <si>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</si>
  <si>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</si>
  <si>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</si>
  <si>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</si>
  <si>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</si>
  <si>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</si>
  <si>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</si>
  <si>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</si>
  <si>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</si>
  <si>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</si>
  <si>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</si>
  <si>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</si>
  <si>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</si>
  <si>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</si>
  <si>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</si>
  <si>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</si>
  <si>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</si>
  <si>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</si>
  <si>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</si>
  <si>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</si>
  <si>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</si>
  <si>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</si>
  <si>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</si>
  <si>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</si>
  <si>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</si>
  <si>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</si>
  <si>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</si>
  <si>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</si>
  <si>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</si>
  <si>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</si>
  <si>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</si>
  <si>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</si>
  <si>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</si>
  <si>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</si>
  <si>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</si>
  <si>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</si>
  <si>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</si>
  <si>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</si>
  <si>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</si>
  <si>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</si>
  <si>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</si>
  <si>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</si>
  <si>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</si>
  <si>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</si>
  <si>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</si>
  <si>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</si>
  <si>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</si>
  <si>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</si>
  <si>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</si>
  <si>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</si>
  <si>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</si>
  <si>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</si>
  <si>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</si>
  <si>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</si>
  <si>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</si>
  <si>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</si>
  <si>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</si>
  <si>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</si>
  <si>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</si>
  <si>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</si>
  <si>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</si>
  <si>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</si>
  <si>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</si>
  <si>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</si>
  <si>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</si>
  <si>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</si>
  <si>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</si>
  <si>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</si>
  <si>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</si>
  <si>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</si>
  <si>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</si>
  <si>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</si>
  <si>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</si>
  <si>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</si>
  <si>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</si>
  <si>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</si>
  <si>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</si>
  <si>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</si>
  <si>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</si>
  <si>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</si>
  <si>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</si>
  <si>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</si>
  <si>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</si>
  <si>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</si>
  <si>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</si>
  <si>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</si>
  <si>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</si>
  <si>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</si>
  <si>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</si>
  <si>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</si>
  <si>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</si>
  <si>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</si>
  <si>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</si>
  <si>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</si>
  <si>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</si>
  <si>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</si>
  <si>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</si>
  <si>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</si>
  <si>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</si>
  <si>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</si>
  <si>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</si>
  <si>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</si>
  <si>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</si>
  <si>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</si>
  <si>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</si>
  <si>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</si>
  <si>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</si>
  <si>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</si>
  <si>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</si>
  <si>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</si>
  <si>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</si>
  <si>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</si>
  <si>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</si>
  <si>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</si>
  <si>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</si>
  <si>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</si>
  <si>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</si>
  <si>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</si>
  <si>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</si>
  <si>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</si>
  <si>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</si>
  <si>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</si>
  <si>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</si>
  <si>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</si>
  <si>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</si>
  <si>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</si>
  <si>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</si>
  <si>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</si>
  <si>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</si>
  <si>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</si>
  <si>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</si>
  <si>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</si>
  <si>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</si>
  <si>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</si>
  <si>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</si>
  <si>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</si>
  <si>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</si>
  <si>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</si>
  <si>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</si>
  <si>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</si>
  <si>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</si>
  <si>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</si>
  <si>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</si>
  <si>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</si>
  <si>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</si>
  <si>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</si>
  <si>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</si>
  <si>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</si>
  <si>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</si>
  <si>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</si>
  <si>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</si>
  <si>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</si>
  <si>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</si>
  <si>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</si>
  <si>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</si>
  <si>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</si>
  <si>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</si>
  <si>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</si>
  <si>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</si>
  <si>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</si>
  <si>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</si>
  <si>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</si>
  <si>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</si>
  <si>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</si>
  <si>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</si>
  <si>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</si>
  <si>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</si>
  <si>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</si>
  <si>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</si>
  <si>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</si>
  <si>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</si>
  <si>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</si>
  <si>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</si>
  <si>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</si>
  <si>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</si>
  <si>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</si>
  <si>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</si>
  <si>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</si>
  <si>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</si>
  <si>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</si>
  <si>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</si>
  <si>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</si>
  <si>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</si>
  <si>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</si>
  <si>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</si>
  <si>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</si>
  <si>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</si>
  <si>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</si>
  <si>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</si>
  <si>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</si>
  <si>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</si>
  <si>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</si>
  <si>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</si>
  <si>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</si>
  <si>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</si>
  <si>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</si>
  <si>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</si>
  <si>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</si>
  <si>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</si>
  <si>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</si>
  <si>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</si>
  <si>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</si>
  <si>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</si>
  <si>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</si>
  <si>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</si>
  <si>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</si>
  <si>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</si>
  <si>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</si>
  <si>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</si>
  <si>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</si>
  <si>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</si>
  <si>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</si>
  <si>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</si>
  <si>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</si>
  <si>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</si>
  <si>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</si>
  <si>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</si>
  <si>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</si>
  <si>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</si>
  <si>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</si>
  <si>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</si>
  <si>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</si>
  <si>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</si>
  <si>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</si>
  <si>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</si>
  <si>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</si>
  <si>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</si>
  <si>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</si>
  <si>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</si>
  <si>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</si>
  <si>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</si>
  <si>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</si>
  <si>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</si>
  <si>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</si>
  <si>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</si>
  <si>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</si>
  <si>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</si>
  <si>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</si>
  <si>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</si>
  <si>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</si>
  <si>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</si>
  <si>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</si>
  <si>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</si>
  <si>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</si>
  <si>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</si>
  <si>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</si>
  <si>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</si>
  <si>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</si>
  <si>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</si>
  <si>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</si>
  <si>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</si>
  <si>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</si>
  <si>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</si>
  <si>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</si>
  <si>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</si>
  <si>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</si>
  <si>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</si>
  <si>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</si>
  <si>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</si>
  <si>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</si>
  <si>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</si>
  <si>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</si>
  <si>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</si>
  <si>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</si>
  <si>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</si>
  <si>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</si>
  <si>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</si>
  <si>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</si>
  <si>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</si>
  <si>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</si>
  <si>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</si>
  <si>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</si>
  <si>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</si>
  <si>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</si>
  <si>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</si>
  <si>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</si>
  <si>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</si>
  <si>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</si>
  <si>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</si>
  <si>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</si>
  <si>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</si>
  <si>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</si>
  <si>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</si>
  <si>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</si>
  <si>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</si>
  <si>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</si>
  <si>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</si>
  <si>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</si>
  <si>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</si>
  <si>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</si>
  <si>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</si>
  <si>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</si>
  <si>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</si>
  <si>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</si>
  <si>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</si>
  <si>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</si>
  <si>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</si>
  <si>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</si>
  <si>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</si>
  <si>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</si>
  <si>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</si>
  <si>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</si>
  <si>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</si>
  <si>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</si>
  <si>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</si>
  <si>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</si>
  <si>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</si>
  <si>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</si>
  <si>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</si>
  <si>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</si>
  <si>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</si>
  <si>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</si>
  <si>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</si>
  <si>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</si>
  <si>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</si>
  <si>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</si>
  <si>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</si>
  <si>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</si>
  <si>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</si>
  <si>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</si>
  <si>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</si>
  <si>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</si>
  <si>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</si>
  <si>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</si>
  <si>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</si>
  <si>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</si>
  <si>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</si>
  <si>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</si>
  <si>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</si>
  <si>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</si>
  <si>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</si>
  <si>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</si>
  <si>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</si>
  <si>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</si>
  <si>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</si>
  <si>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</si>
  <si>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</si>
  <si>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</si>
  <si>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</si>
  <si>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</si>
  <si>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</si>
  <si>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</si>
  <si>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</si>
  <si>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</si>
  <si>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</si>
  <si>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</si>
  <si>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</si>
  <si>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</si>
  <si>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</si>
  <si>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</si>
  <si>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</si>
  <si>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</si>
  <si>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</si>
  <si>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</si>
  <si>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</si>
  <si>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</si>
  <si>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</si>
  <si>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</si>
  <si>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</si>
  <si>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</si>
  <si>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</si>
  <si>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</si>
  <si>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</si>
  <si>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</si>
  <si>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</si>
  <si>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</si>
  <si>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</si>
  <si>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</si>
  <si>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</si>
  <si>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</si>
  <si>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</si>
  <si>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</si>
  <si>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</si>
  <si>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</si>
  <si>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</si>
  <si>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</si>
  <si>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</si>
  <si>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</si>
  <si>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</si>
  <si>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</si>
  <si>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</si>
  <si>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</si>
  <si>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</si>
  <si>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</si>
  <si>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</si>
  <si>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</si>
  <si>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</si>
  <si>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</si>
  <si>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</si>
  <si>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</si>
  <si>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</si>
  <si>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</si>
  <si>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</si>
  <si>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</si>
  <si>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</si>
  <si>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</si>
  <si>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</si>
  <si>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</si>
  <si>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</si>
  <si>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</si>
  <si>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</si>
  <si>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</si>
  <si>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</si>
  <si>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</si>
  <si>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</si>
  <si>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</si>
  <si>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</si>
  <si>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</si>
  <si>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</si>
  <si>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</si>
  <si>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</si>
  <si>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</si>
  <si>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</si>
  <si>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</si>
  <si>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</si>
  <si>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</si>
  <si>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</si>
  <si>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</si>
  <si>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</si>
  <si>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</si>
  <si>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</si>
  <si>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</si>
  <si>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</si>
  <si>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</si>
  <si>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</si>
  <si>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</si>
  <si>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</si>
  <si>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</si>
  <si>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</si>
  <si>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</si>
  <si>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</si>
  <si>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</si>
  <si>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</si>
  <si>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</si>
  <si>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</si>
  <si>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</si>
  <si>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</si>
  <si>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</si>
  <si>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</si>
  <si>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</si>
  <si>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</si>
  <si>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</si>
  <si>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</si>
  <si>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</si>
  <si>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</si>
  <si>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</si>
  <si>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</si>
  <si>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</si>
  <si>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</si>
  <si>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</si>
  <si>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</si>
  <si>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</si>
  <si>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</si>
  <si>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</si>
  <si>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</si>
  <si>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</si>
  <si>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</si>
  <si>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</si>
  <si>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</si>
  <si>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</si>
  <si>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</si>
  <si>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</si>
  <si>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</si>
  <si>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</si>
  <si>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</si>
  <si>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</si>
  <si>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</si>
  <si>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</si>
  <si>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</si>
  <si>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</si>
  <si>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</si>
  <si>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</si>
  <si>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</si>
  <si>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</si>
  <si>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</si>
  <si>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</si>
  <si>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</si>
  <si>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</si>
  <si>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</si>
  <si>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</si>
  <si>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</si>
  <si>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</si>
  <si>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</si>
  <si>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</si>
  <si>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</si>
  <si>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</si>
  <si>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</si>
  <si>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</si>
  <si>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</si>
  <si>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</si>
  <si>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</si>
  <si>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</si>
  <si>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</si>
  <si>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</si>
  <si>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</si>
  <si>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</si>
  <si>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</si>
  <si>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</si>
  <si>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</si>
  <si>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</si>
  <si>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</si>
  <si>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</si>
  <si>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</si>
  <si>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</si>
  <si>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</si>
  <si>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</si>
  <si>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</si>
  <si>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</si>
  <si>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</si>
  <si>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</si>
  <si>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</si>
  <si>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</si>
  <si>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</si>
  <si>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</si>
  <si>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</si>
  <si>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</si>
  <si>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</si>
  <si>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</si>
  <si>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</si>
  <si>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</si>
  <si>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</si>
  <si>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</si>
  <si>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</si>
  <si>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</si>
  <si>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</si>
  <si>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</si>
  <si>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</si>
  <si>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</si>
  <si>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</si>
  <si>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</si>
  <si>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</si>
  <si>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</si>
  <si>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</si>
  <si>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</si>
  <si>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</si>
  <si>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</si>
  <si>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</si>
  <si>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</si>
  <si>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</si>
  <si>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</si>
  <si>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</si>
  <si>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</si>
  <si>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</si>
  <si>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</si>
  <si>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</si>
  <si>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</si>
  <si>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</si>
  <si>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</si>
  <si>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</si>
  <si>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</si>
  <si>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</si>
  <si>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</si>
  <si>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</si>
  <si>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</si>
  <si>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</si>
  <si>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</si>
  <si>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</si>
  <si>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</si>
  <si>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</si>
  <si>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</si>
  <si>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</si>
  <si>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</si>
  <si>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</si>
  <si>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</si>
  <si>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</si>
  <si>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</si>
  <si>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</si>
  <si>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</si>
  <si>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</si>
  <si>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</si>
  <si>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</si>
  <si>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</si>
  <si>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</si>
  <si>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</si>
  <si>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</si>
  <si>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</si>
  <si>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</si>
  <si>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</si>
  <si>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</si>
  <si>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</si>
  <si>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</si>
  <si>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</si>
  <si>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</si>
  <si>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</si>
  <si>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</si>
  <si>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</si>
  <si>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</si>
  <si>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</si>
  <si>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</si>
  <si>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</si>
  <si>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</si>
  <si>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</si>
  <si>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</si>
  <si>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</si>
  <si>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</si>
  <si>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</si>
  <si>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</si>
  <si>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</si>
  <si>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</si>
  <si>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</si>
  <si>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</si>
  <si>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</si>
  <si>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</si>
  <si>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</si>
  <si>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</si>
  <si>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</si>
  <si>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</si>
  <si>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</si>
  <si>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</si>
  <si>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</si>
  <si>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</si>
  <si>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</si>
  <si>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</si>
  <si>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</si>
  <si>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</si>
  <si>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</si>
  <si>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</si>
  <si>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</si>
  <si>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</si>
  <si>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</si>
  <si>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</si>
  <si>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</si>
  <si>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</si>
  <si>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</si>
  <si>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</si>
  <si>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</si>
  <si>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</si>
  <si>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</si>
  <si>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</si>
  <si>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</si>
  <si>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</si>
  <si>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</si>
  <si>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</si>
  <si>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</si>
  <si>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</si>
  <si>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</si>
  <si>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</si>
  <si>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</si>
  <si>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</si>
  <si>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</si>
  <si>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</si>
  <si>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</si>
  <si>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</si>
  <si>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</si>
  <si>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</si>
  <si>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</si>
  <si>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</si>
  <si>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</si>
  <si>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</si>
  <si>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</si>
  <si>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</si>
  <si>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</si>
  <si>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</si>
  <si>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</si>
  <si>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</si>
  <si>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</si>
  <si>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</si>
  <si>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</si>
  <si>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</si>
  <si>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</si>
  <si>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</si>
  <si>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</si>
  <si>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</si>
  <si>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</si>
  <si>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</si>
  <si>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</si>
  <si>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</si>
  <si>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</si>
  <si>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</si>
  <si>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</si>
  <si>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</si>
  <si>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</si>
  <si>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</si>
  <si>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</si>
  <si>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</si>
  <si>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</si>
  <si>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</si>
  <si>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</si>
  <si>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</si>
  <si>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</si>
  <si>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</si>
  <si>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</si>
  <si>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</si>
  <si>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</si>
  <si>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</si>
  <si>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</si>
  <si>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</si>
  <si>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</si>
  <si>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</si>
  <si>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</si>
  <si>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</si>
  <si>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</si>
  <si>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</si>
  <si>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</si>
  <si>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</si>
  <si>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</si>
  <si>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</si>
  <si>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</si>
  <si>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</si>
  <si>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</si>
  <si>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</si>
  <si>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</si>
  <si>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</si>
  <si>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</si>
  <si>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</si>
  <si>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</si>
  <si>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</si>
  <si>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</si>
  <si>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</si>
  <si>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</si>
  <si>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</si>
  <si>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</si>
  <si>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</si>
  <si>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</si>
  <si>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</si>
  <si>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</si>
  <si>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</si>
  <si>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</si>
  <si>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</si>
  <si>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</si>
  <si>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</si>
  <si>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</si>
  <si>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</si>
  <si>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</si>
  <si>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</si>
  <si>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</si>
  <si>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</si>
  <si>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</si>
  <si>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</si>
  <si>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</si>
  <si>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</si>
  <si>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</si>
  <si>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</si>
  <si>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</si>
  <si>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</si>
  <si>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</si>
  <si>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</si>
  <si>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</si>
  <si>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</si>
  <si>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</si>
  <si>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</si>
  <si>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</si>
  <si>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</si>
  <si>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</si>
  <si>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</si>
  <si>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</si>
  <si>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</si>
  <si>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</si>
  <si>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</si>
  <si>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</si>
  <si>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</si>
  <si>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</si>
  <si>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</si>
  <si>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</si>
  <si>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</si>
  <si>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</si>
  <si>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</si>
  <si>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</si>
  <si>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</si>
  <si>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</si>
  <si>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</si>
  <si>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</si>
  <si>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</si>
  <si>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</si>
  <si>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</si>
  <si>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</si>
  <si>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</si>
  <si>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</si>
  <si>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</si>
  <si>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</si>
  <si>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</si>
  <si>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</si>
  <si>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</si>
  <si>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</si>
  <si>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</si>
  <si>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</si>
  <si>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</si>
  <si>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</si>
  <si>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</si>
  <si>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</si>
  <si>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</si>
  <si>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</si>
  <si>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</si>
  <si>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</si>
  <si>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</si>
  <si>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</si>
  <si>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</si>
  <si>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</si>
  <si>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</si>
  <si>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</si>
  <si>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</si>
  <si>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</si>
  <si>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</si>
  <si>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</si>
  <si>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</si>
  <si>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</si>
  <si>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</si>
  <si>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</si>
  <si>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</si>
  <si>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</si>
  <si>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</si>
  <si>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</si>
  <si>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</si>
  <si>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</si>
  <si>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</si>
  <si>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</si>
  <si>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</si>
  <si>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</si>
  <si>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</si>
  <si>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</si>
  <si>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</si>
  <si>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</si>
  <si>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</si>
  <si>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</si>
  <si>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</si>
  <si>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</si>
  <si>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</si>
  <si>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</si>
  <si>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</si>
  <si>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</si>
  <si>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</si>
  <si>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</si>
  <si>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</si>
  <si>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</si>
  <si>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</si>
  <si>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</si>
  <si>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</si>
  <si>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</si>
  <si>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</si>
  <si>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</si>
  <si>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</si>
  <si>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</si>
  <si>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</si>
  <si>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</si>
  <si>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</si>
  <si>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</si>
  <si>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</si>
  <si>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</si>
  <si>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</si>
  <si>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</si>
  <si>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</si>
  <si>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</si>
  <si>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</si>
  <si>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</si>
  <si>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</si>
  <si>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</si>
  <si>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</si>
  <si>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</si>
  <si>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</si>
  <si>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</si>
  <si>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</si>
  <si>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</si>
  <si>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</si>
  <si>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</si>
  <si>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</si>
  <si>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</si>
  <si>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</si>
  <si>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</si>
  <si>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</si>
  <si>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</si>
  <si>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</si>
  <si>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</si>
  <si>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</si>
  <si>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</si>
  <si>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</si>
  <si>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</si>
  <si>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</si>
  <si>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</si>
  <si>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</si>
  <si>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</si>
  <si>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</si>
  <si>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</si>
  <si>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</si>
  <si>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</si>
  <si>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</si>
  <si>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</si>
  <si>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</si>
  <si>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</si>
  <si>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</si>
  <si>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</si>
  <si>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</si>
  <si>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</si>
  <si>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</si>
  <si>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</si>
  <si>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</si>
  <si>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</si>
  <si>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</si>
  <si>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</si>
  <si>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</si>
  <si>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</si>
  <si>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</si>
  <si>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</si>
  <si>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</si>
  <si>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</si>
  <si>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</si>
  <si>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</si>
  <si>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</si>
  <si>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</si>
  <si>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</si>
  <si>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</si>
  <si>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</si>
  <si>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</si>
  <si>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</si>
  <si>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</si>
  <si>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</si>
  <si>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</si>
  <si>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</si>
  <si>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</si>
  <si>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</si>
  <si>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</si>
  <si>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</si>
  <si>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</si>
  <si>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</si>
  <si>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</si>
  <si>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</si>
  <si>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</si>
  <si>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</si>
  <si>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</si>
  <si>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</si>
  <si>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</si>
  <si>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</si>
  <si>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</si>
  <si>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</si>
  <si>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</si>
  <si>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</si>
  <si>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</si>
  <si>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</si>
  <si>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</si>
  <si>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</si>
  <si>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</si>
  <si>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</si>
  <si>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</si>
  <si>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</si>
  <si>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</si>
  <si>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</si>
  <si>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</si>
  <si>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</si>
  <si>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</si>
  <si>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</si>
  <si>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</si>
  <si>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</si>
  <si>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</si>
  <si>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</si>
  <si>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</si>
  <si>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</si>
  <si>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</si>
  <si>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</si>
  <si>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</si>
  <si>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</si>
  <si>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</si>
  <si>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</si>
  <si>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</si>
  <si>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</si>
  <si>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</si>
  <si>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</si>
  <si>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</si>
  <si>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</si>
  <si>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</si>
  <si>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</si>
  <si>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</si>
  <si>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</si>
  <si>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</si>
  <si>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</si>
  <si>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</si>
  <si>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</si>
  <si>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</si>
  <si>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</si>
  <si>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</si>
  <si>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</si>
  <si>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</si>
  <si>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</si>
  <si>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</si>
  <si>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</si>
  <si>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</si>
  <si>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</si>
  <si>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</si>
  <si>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</si>
  <si>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</si>
  <si>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</si>
  <si>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</si>
  <si>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</si>
  <si>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</si>
  <si>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</si>
  <si>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</si>
  <si>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</si>
  <si>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</si>
  <si>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</si>
  <si>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</si>
  <si>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</si>
  <si>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</si>
  <si>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</si>
  <si>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</si>
  <si>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</si>
  <si>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</si>
  <si>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</si>
  <si>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</si>
  <si>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</si>
  <si>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</si>
  <si>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</si>
  <si>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</si>
  <si>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</si>
  <si>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</si>
  <si>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</si>
  <si>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</si>
  <si>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</si>
  <si>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</si>
  <si>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</si>
  <si>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</si>
  <si>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</si>
  <si>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</si>
  <si>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</si>
  <si>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</si>
  <si>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</si>
  <si>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</si>
  <si>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</si>
  <si>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</si>
  <si>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</si>
  <si>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</si>
  <si>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</si>
  <si>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</si>
  <si>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</si>
  <si>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</si>
  <si>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</si>
  <si>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</si>
  <si>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</si>
  <si>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</si>
  <si>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</si>
  <si>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</si>
  <si>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</si>
  <si>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</si>
  <si>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</si>
  <si>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</si>
  <si>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</si>
  <si>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</si>
  <si>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</si>
  <si>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</si>
  <si>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</si>
  <si>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</si>
  <si>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</si>
  <si>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</si>
  <si>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</si>
  <si>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</si>
  <si>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</si>
  <si>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</si>
  <si>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</si>
  <si>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</si>
  <si>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</si>
  <si>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</si>
  <si>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</si>
  <si>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</si>
  <si>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</si>
  <si>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</si>
  <si>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</si>
  <si>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</si>
  <si>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</si>
  <si>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</si>
  <si>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</si>
  <si>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</si>
  <si>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</si>
  <si>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</si>
  <si>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</si>
  <si>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</si>
  <si>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</si>
  <si>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</si>
  <si>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</si>
  <si>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</si>
  <si>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</si>
  <si>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</si>
  <si>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</si>
  <si>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</si>
  <si>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</si>
  <si>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</si>
  <si>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</si>
  <si>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</si>
  <si>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</si>
  <si>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</si>
  <si>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</si>
  <si>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</si>
  <si>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</si>
  <si>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</si>
  <si>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</si>
  <si>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</si>
  <si>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</si>
  <si>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</si>
  <si>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</si>
  <si>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</si>
  <si>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</si>
  <si>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</si>
  <si>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</si>
  <si>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</si>
  <si>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</si>
  <si>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</si>
  <si>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</si>
  <si>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</si>
  <si>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</si>
  <si>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</si>
  <si>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</si>
  <si>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</si>
  <si>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</si>
  <si>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</si>
  <si>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</si>
  <si>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</si>
  <si>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</si>
  <si>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</si>
  <si>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</si>
  <si>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</si>
  <si>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</si>
  <si>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</si>
  <si>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</si>
  <si>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</si>
  <si>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</si>
  <si>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</si>
  <si>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</si>
  <si>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</si>
  <si>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</si>
  <si>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</si>
  <si>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</si>
  <si>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</si>
  <si>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</si>
  <si>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</si>
  <si>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</si>
  <si>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</si>
  <si>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</si>
  <si>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</si>
  <si>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</si>
  <si>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</si>
  <si>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</si>
  <si>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</si>
  <si>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</si>
  <si>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</si>
  <si>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</si>
  <si>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</si>
  <si>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</si>
  <si>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</si>
  <si>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</si>
  <si>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</si>
  <si>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</si>
  <si>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</si>
  <si>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</si>
  <si>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</si>
  <si>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</si>
  <si>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</si>
  <si>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</si>
  <si>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</si>
  <si>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</si>
  <si>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</si>
  <si>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</si>
  <si>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</si>
  <si>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</si>
  <si>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</si>
  <si>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</si>
  <si>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</si>
  <si>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</si>
  <si>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</si>
  <si>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</si>
  <si>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</si>
  <si>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</si>
  <si>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</si>
  <si>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</si>
  <si>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</si>
  <si>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</si>
  <si>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</si>
  <si>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</si>
  <si>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</si>
  <si>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</si>
  <si>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</si>
  <si>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</si>
  <si>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</si>
  <si>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</si>
  <si>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</si>
  <si>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</si>
  <si>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</si>
  <si>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</si>
  <si>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</si>
  <si>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</si>
  <si>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</si>
  <si>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</si>
  <si>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</si>
  <si>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</si>
  <si>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</si>
  <si>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</si>
  <si>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</si>
  <si>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</si>
  <si>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</si>
  <si>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</si>
  <si>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</si>
  <si>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</si>
  <si>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</si>
  <si>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</si>
  <si>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</si>
  <si>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</si>
  <si>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</si>
  <si>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</si>
  <si>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</si>
  <si>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</si>
  <si>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</si>
  <si>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</si>
  <si>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</si>
  <si>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</si>
  <si>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</si>
  <si>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</si>
  <si>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</si>
  <si>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</si>
  <si>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</si>
  <si>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</si>
  <si>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</si>
  <si>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</si>
  <si>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</si>
  <si>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</si>
  <si>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</si>
  <si>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</si>
  <si>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</si>
  <si>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</si>
  <si>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</si>
  <si>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</si>
  <si>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</si>
  <si>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</si>
  <si>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</si>
  <si>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</si>
  <si>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</si>
  <si>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</si>
  <si>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</si>
  <si>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</si>
  <si>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</si>
  <si>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</si>
  <si>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</si>
  <si>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</si>
  <si>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</si>
  <si>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</si>
  <si>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</si>
  <si>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</si>
  <si>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</si>
  <si>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</si>
  <si>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</si>
  <si>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</si>
  <si>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</si>
  <si>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</si>
  <si>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</si>
  <si>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</si>
  <si>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</si>
  <si>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</si>
  <si>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</si>
  <si>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</si>
  <si>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</si>
  <si>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</si>
  <si>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</si>
  <si>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</si>
  <si>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</si>
  <si>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</si>
  <si>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</si>
  <si>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</si>
  <si>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</si>
  <si>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</si>
  <si>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</si>
  <si>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</si>
  <si>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</si>
  <si>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</si>
  <si>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</si>
  <si>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</si>
  <si>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</si>
  <si>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</si>
  <si>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</si>
  <si>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</si>
  <si>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</si>
  <si>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</si>
  <si>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</si>
  <si>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</si>
  <si>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</si>
  <si>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</si>
  <si>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</si>
  <si>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</si>
  <si>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</si>
  <si>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</si>
  <si>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</si>
  <si>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</si>
  <si>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</si>
  <si>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</si>
  <si>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</si>
  <si>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</si>
  <si>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</si>
  <si>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</si>
  <si>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</si>
  <si>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</si>
  <si>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</si>
  <si>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</si>
  <si>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</si>
  <si>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</si>
  <si>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</si>
  <si>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</si>
  <si>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</si>
  <si>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</si>
  <si>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</si>
  <si>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</si>
  <si>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</si>
  <si>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</si>
  <si>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</si>
  <si>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</si>
  <si>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</si>
  <si>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</si>
  <si>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</si>
  <si>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</si>
  <si>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</si>
  <si>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</si>
  <si>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</si>
  <si>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</si>
  <si>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</si>
  <si>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</si>
  <si>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</si>
  <si>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</si>
  <si>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</si>
  <si>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</si>
  <si>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</si>
  <si>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</si>
  <si>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</si>
  <si>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</si>
  <si>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</si>
  <si>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</si>
  <si>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</si>
  <si>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</si>
  <si>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</si>
  <si>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</si>
  <si>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</si>
  <si>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</si>
  <si>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</si>
  <si>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</si>
  <si>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</si>
  <si>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</si>
  <si>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</si>
  <si>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</si>
  <si>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</si>
  <si>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</si>
  <si>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</si>
  <si>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</si>
  <si>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</si>
  <si>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</si>
  <si>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</si>
  <si>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</si>
  <si>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</si>
  <si>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</si>
  <si>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</si>
  <si>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</si>
  <si>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</si>
  <si>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</si>
  <si>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</si>
  <si>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</si>
  <si>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</si>
  <si>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</si>
  <si>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</si>
  <si>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</si>
  <si>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</si>
  <si>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</si>
  <si>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</si>
  <si>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</si>
  <si>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</si>
  <si>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</si>
  <si>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</si>
  <si>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</si>
  <si>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</si>
  <si>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</si>
  <si>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</si>
  <si>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</si>
  <si>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</si>
  <si>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</si>
  <si>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</si>
  <si>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</si>
  <si>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</si>
  <si>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</si>
  <si>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</si>
  <si>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</si>
  <si>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</si>
  <si>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</si>
  <si>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</si>
  <si>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</si>
  <si>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</si>
  <si>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</si>
  <si>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</si>
  <si>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</si>
  <si>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</si>
  <si>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</si>
  <si>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</si>
  <si>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</si>
  <si>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</si>
  <si>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</si>
  <si>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</si>
  <si>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</si>
  <si>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</si>
  <si>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</si>
  <si>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</si>
  <si>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</si>
  <si>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</si>
  <si>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</si>
  <si>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</si>
  <si>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</si>
  <si>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</si>
  <si>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</si>
  <si>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</si>
  <si>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</si>
  <si>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</si>
  <si>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</si>
  <si>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</si>
  <si>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</si>
  <si>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</si>
  <si>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</si>
  <si>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</si>
  <si>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</si>
  <si>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</si>
  <si>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</si>
  <si>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</si>
  <si>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</si>
  <si>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</si>
  <si>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</si>
  <si>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</si>
  <si>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</si>
  <si>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</si>
  <si>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</si>
  <si>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</si>
  <si>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</si>
  <si>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</si>
  <si>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</si>
  <si>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</si>
  <si>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</si>
  <si>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</si>
  <si>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</si>
  <si>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</si>
  <si>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</si>
  <si>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</si>
  <si>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</si>
  <si>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</si>
  <si>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</si>
  <si>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</si>
  <si>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</si>
  <si>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</si>
  <si>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</si>
  <si>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</si>
  <si>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</si>
  <si>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</si>
  <si>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</si>
  <si>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</si>
  <si>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</si>
  <si>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</si>
  <si>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</si>
  <si>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</si>
  <si>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</si>
  <si>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</si>
  <si>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</si>
  <si>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</si>
  <si>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</si>
  <si>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</si>
  <si>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</si>
  <si>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</si>
  <si>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</si>
  <si>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</si>
  <si>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</si>
  <si>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</si>
  <si>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</si>
  <si>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</si>
  <si>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</si>
  <si>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</si>
  <si>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</si>
  <si>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</si>
  <si>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</si>
  <si>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</si>
  <si>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</si>
  <si>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</si>
  <si>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</si>
  <si>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</si>
  <si>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</si>
  <si>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</si>
  <si>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</si>
  <si>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</si>
  <si>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</si>
  <si>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</si>
  <si>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</si>
  <si>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</si>
  <si>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</si>
  <si>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</si>
  <si>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</si>
  <si>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</si>
  <si>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</si>
  <si>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</si>
  <si>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</si>
  <si>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</si>
  <si>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</si>
  <si>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</si>
  <si>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</si>
  <si>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</si>
  <si>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</si>
  <si>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</si>
  <si>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</si>
  <si>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</si>
  <si>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</si>
  <si>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</si>
  <si>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</si>
  <si>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</si>
  <si>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</si>
  <si>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</si>
  <si>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</si>
  <si>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</si>
  <si>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</si>
  <si>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</si>
  <si>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</si>
  <si>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</si>
  <si>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</si>
  <si>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</si>
  <si>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</si>
  <si>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</si>
  <si>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</si>
  <si>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</si>
  <si>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</si>
  <si>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</si>
  <si>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</si>
  <si>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</si>
  <si>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</si>
  <si>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</si>
  <si>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</si>
  <si>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</si>
  <si>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</si>
  <si>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</si>
  <si>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</si>
  <si>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</si>
  <si>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</si>
  <si>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</si>
  <si>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</si>
  <si>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</si>
  <si>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</si>
  <si>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</si>
  <si>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</si>
  <si>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</si>
  <si>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</si>
  <si>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</si>
  <si>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</si>
  <si>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</si>
  <si>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</si>
  <si>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</si>
  <si>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</si>
  <si>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</si>
  <si>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</si>
  <si>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</si>
  <si>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</si>
  <si>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</si>
  <si>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</si>
  <si>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</si>
  <si>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</si>
  <si>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</si>
  <si>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</si>
  <si>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</si>
  <si>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</si>
  <si>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</si>
  <si>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</si>
  <si>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</si>
  <si>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</si>
  <si>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</si>
  <si>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</si>
  <si>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</si>
  <si>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</si>
  <si>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</si>
  <si>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</si>
  <si>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</si>
  <si>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</si>
  <si>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</si>
  <si>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</si>
  <si>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</si>
  <si>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</si>
  <si>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</si>
  <si>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</si>
  <si>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</si>
  <si>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</si>
  <si>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</si>
  <si>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</si>
  <si>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</si>
  <si>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</si>
  <si>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</si>
  <si>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</si>
  <si>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</si>
  <si>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</si>
  <si>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</si>
  <si>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</si>
  <si>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</si>
  <si>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</si>
  <si>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</si>
  <si>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</si>
  <si>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</si>
  <si>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</si>
  <si>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</si>
  <si>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</si>
  <si>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</si>
  <si>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</si>
  <si>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</si>
  <si>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</si>
  <si>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</si>
  <si>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</si>
  <si>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</si>
  <si>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</si>
  <si>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</si>
  <si>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</si>
  <si>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</si>
  <si>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</si>
  <si>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</si>
  <si>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</si>
  <si>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</si>
  <si>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</si>
  <si>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</si>
  <si>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</si>
  <si>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</si>
  <si>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</si>
  <si>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</si>
  <si>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</si>
  <si>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</si>
  <si>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</si>
  <si>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</si>
  <si>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</si>
  <si>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</si>
  <si>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</si>
  <si>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</si>
  <si>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</si>
  <si>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</si>
  <si>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</si>
  <si>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</si>
  <si>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</si>
  <si>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</si>
  <si>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</si>
  <si>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</si>
  <si>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</si>
  <si>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</si>
  <si>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</si>
  <si>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</si>
  <si>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</si>
  <si>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</si>
  <si>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</si>
  <si>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</si>
  <si>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</si>
  <si>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</si>
  <si>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</si>
  <si>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</si>
  <si>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</si>
  <si>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</si>
  <si>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</si>
  <si>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</si>
  <si>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</si>
  <si>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</si>
  <si>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</si>
  <si>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</si>
  <si>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</si>
  <si>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</si>
  <si>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</si>
  <si>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</si>
  <si>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</si>
  <si>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</si>
  <si>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</si>
  <si>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</si>
  <si>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</si>
  <si>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</si>
  <si>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</si>
  <si>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</si>
  <si>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</si>
  <si>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</si>
  <si>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</si>
  <si>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</si>
  <si>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</si>
  <si>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</si>
  <si>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</si>
  <si>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</si>
  <si>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</si>
  <si>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</si>
  <si>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</si>
  <si>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</si>
  <si>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</si>
  <si>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</si>
  <si>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</si>
  <si>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</si>
  <si>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</si>
  <si>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</si>
  <si>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</si>
  <si>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</si>
  <si>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</si>
  <si>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</si>
  <si>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</si>
  <si>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</si>
  <si>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</si>
  <si>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</si>
  <si>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</si>
  <si>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</si>
  <si>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</si>
  <si>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</si>
  <si>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</si>
  <si>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</si>
  <si>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</si>
  <si>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</si>
  <si>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</si>
  <si>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</si>
  <si>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</si>
  <si>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</si>
  <si>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</si>
  <si>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</si>
  <si>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</si>
  <si>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</si>
  <si>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</si>
  <si>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</si>
  <si>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</si>
  <si>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</si>
  <si>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</si>
  <si>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</si>
  <si>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</si>
  <si>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</si>
  <si>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</si>
  <si>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</si>
  <si>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</si>
  <si>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</si>
  <si>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</si>
  <si>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</si>
  <si>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</si>
  <si>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</si>
  <si>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</si>
  <si>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</si>
  <si>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</si>
  <si>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</si>
  <si>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</si>
  <si>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</si>
  <si>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</si>
  <si>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</si>
  <si>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</si>
  <si>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</si>
  <si>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</si>
  <si>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</si>
  <si>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</si>
  <si>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</si>
  <si>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</si>
  <si>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</si>
  <si>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</si>
  <si>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</si>
  <si>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</si>
  <si>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</si>
  <si>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</si>
  <si>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</si>
  <si>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</si>
  <si>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</si>
  <si>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</si>
  <si>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</si>
  <si>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</si>
  <si>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</si>
  <si>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</si>
  <si>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</si>
  <si>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</si>
  <si>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</si>
  <si>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</si>
  <si>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</si>
  <si>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</si>
  <si>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</si>
  <si>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</si>
  <si>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</si>
  <si>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</si>
  <si>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</si>
  <si>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</si>
  <si>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</si>
  <si>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</si>
  <si>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</si>
  <si>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</si>
  <si>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</si>
  <si>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</si>
  <si>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</si>
  <si>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</si>
  <si>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</si>
  <si>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</si>
  <si>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</si>
  <si>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</si>
  <si>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</si>
  <si>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</si>
  <si>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</si>
  <si>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</si>
  <si>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</si>
  <si>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</si>
  <si>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</si>
  <si>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</si>
  <si>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</si>
  <si>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</si>
  <si>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</si>
  <si>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</si>
  <si>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</si>
  <si>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</si>
  <si>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</si>
  <si>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</si>
  <si>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</si>
  <si>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</si>
  <si>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</si>
  <si>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</si>
  <si>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</si>
  <si>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</si>
  <si>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</si>
  <si>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</si>
  <si>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</si>
  <si>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</si>
  <si>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</si>
  <si>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</si>
  <si>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</si>
  <si>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</si>
  <si>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</si>
  <si>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</si>
  <si>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</si>
  <si>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</si>
  <si>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</si>
  <si>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</si>
  <si>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</si>
  <si>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</si>
  <si>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</si>
  <si>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</si>
  <si>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</si>
  <si>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</si>
  <si>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</si>
  <si>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</si>
  <si>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</si>
  <si>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</si>
  <si>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</si>
  <si>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</si>
  <si>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</si>
  <si>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</si>
  <si>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</si>
  <si>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</si>
  <si>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</si>
  <si>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</si>
  <si>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</si>
  <si>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</si>
  <si>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</si>
  <si>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</si>
  <si>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</si>
  <si>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</si>
  <si>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</si>
  <si>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</si>
  <si>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</si>
  <si>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</si>
  <si>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</si>
  <si>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</si>
  <si>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</si>
  <si>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</si>
  <si>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</si>
  <si>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</si>
  <si>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</si>
  <si>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</si>
  <si>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</si>
  <si>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</si>
  <si>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</si>
  <si>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</si>
  <si>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</si>
  <si>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</si>
  <si>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</si>
  <si>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</si>
  <si>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</si>
  <si>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</si>
  <si>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</si>
  <si>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</si>
  <si>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</si>
  <si>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</si>
  <si>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</si>
  <si>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</si>
  <si>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</si>
  <si>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</si>
  <si>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</si>
  <si>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</si>
  <si>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</si>
  <si>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</si>
  <si>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</si>
  <si>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</si>
  <si>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</si>
  <si>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</si>
  <si>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</si>
  <si>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</si>
  <si>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</si>
  <si>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</si>
  <si>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</si>
  <si>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</si>
  <si>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</si>
  <si>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</si>
  <si>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</si>
  <si>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</si>
  <si>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</si>
  <si>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</si>
  <si>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</si>
  <si>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</si>
  <si>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</si>
  <si>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</si>
  <si>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</si>
  <si>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</si>
  <si>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</si>
  <si>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</si>
  <si>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</si>
  <si>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</si>
  <si>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</si>
  <si>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</si>
  <si>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</si>
  <si>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</si>
  <si>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</si>
  <si>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</si>
  <si>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</si>
  <si>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</si>
  <si>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</si>
  <si>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</si>
  <si>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</si>
  <si>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</si>
  <si>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</si>
  <si>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</si>
  <si>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</si>
  <si>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</si>
  <si>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</si>
  <si>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</si>
  <si>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</si>
  <si>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</si>
  <si>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</si>
  <si>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</si>
  <si>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</si>
  <si>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</si>
  <si>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</si>
  <si>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</si>
  <si>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</si>
  <si>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</si>
  <si>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</si>
  <si>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</si>
  <si>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</si>
  <si>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</si>
  <si>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</si>
  <si>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</si>
  <si>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</si>
  <si>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</si>
  <si>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</si>
  <si>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</si>
  <si>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</si>
  <si>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</si>
  <si>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</si>
  <si>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</si>
  <si>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</si>
  <si>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</si>
  <si>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</si>
  <si>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</si>
  <si>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</si>
  <si>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</si>
  <si>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</si>
  <si>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</si>
  <si>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</si>
  <si>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</si>
  <si>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</si>
  <si>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</si>
  <si>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</si>
  <si>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</si>
  <si>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</si>
  <si>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</si>
  <si>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</si>
  <si>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</si>
  <si>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</si>
  <si>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</si>
  <si>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</si>
  <si>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</si>
  <si>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</si>
  <si>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</si>
  <si>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</si>
  <si>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</si>
  <si>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</si>
  <si>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</si>
  <si>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</si>
  <si>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</si>
  <si>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</si>
  <si>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</si>
  <si>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</si>
  <si>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</si>
  <si>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</si>
  <si>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</si>
  <si>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</si>
  <si>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</si>
  <si>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</si>
  <si>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</si>
  <si>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</si>
  <si>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</si>
  <si>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</si>
  <si>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</si>
  <si>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</si>
  <si>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</si>
  <si>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</si>
  <si>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</si>
  <si>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</si>
  <si>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</si>
  <si>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</si>
  <si>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</si>
  <si>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</si>
  <si>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</si>
  <si>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</si>
  <si>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</si>
  <si>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</si>
  <si>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</si>
  <si>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</si>
  <si>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</si>
  <si>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</si>
  <si>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</si>
  <si>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</si>
  <si>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</si>
  <si>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</si>
  <si>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</si>
  <si>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</si>
  <si>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</si>
  <si>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</si>
  <si>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</si>
  <si>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</si>
  <si>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</si>
  <si>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</si>
  <si>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</si>
  <si>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</si>
  <si>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</si>
  <si>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</si>
  <si>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</si>
  <si>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</si>
  <si>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</si>
  <si>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</si>
  <si>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</si>
  <si>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</si>
  <si>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</si>
  <si>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</si>
  <si>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</si>
  <si>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</si>
  <si>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</si>
  <si>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</si>
  <si>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</si>
  <si>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</si>
  <si>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</si>
  <si>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</si>
  <si>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</si>
  <si>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</si>
  <si>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</si>
  <si>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</si>
  <si>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</si>
  <si>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</si>
  <si>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</si>
  <si>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</si>
  <si>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</si>
  <si>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</si>
  <si>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</si>
  <si>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</si>
  <si>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</si>
  <si>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</si>
  <si>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</si>
  <si>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</si>
  <si>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</si>
  <si>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</si>
  <si>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</si>
  <si>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</si>
  <si>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</si>
  <si>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</si>
  <si>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</si>
  <si>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</si>
  <si>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</si>
  <si>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</si>
  <si>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</si>
  <si>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</si>
  <si>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</si>
  <si>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</si>
  <si>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</si>
  <si>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</si>
  <si>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</si>
  <si>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</si>
  <si>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</si>
  <si>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</si>
  <si>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</si>
  <si>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</si>
  <si>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</si>
  <si>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</si>
  <si>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</si>
  <si>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</si>
  <si>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</si>
  <si>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</si>
  <si>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</si>
  <si>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</si>
  <si>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</si>
  <si>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</si>
  <si>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</si>
  <si>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</si>
  <si>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</si>
  <si>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</si>
  <si>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</si>
  <si>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</si>
  <si>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</si>
  <si>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</si>
  <si>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</si>
  <si>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</si>
  <si>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</si>
  <si>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</si>
  <si>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</si>
  <si>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</si>
  <si>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</si>
  <si>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</si>
  <si>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</si>
  <si>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</si>
  <si>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</si>
  <si>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</si>
  <si>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</si>
  <si>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</si>
  <si>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</si>
  <si>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</si>
  <si>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</si>
  <si>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</si>
  <si>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</si>
  <si>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</si>
  <si>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</si>
  <si>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</si>
  <si>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</si>
  <si>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</si>
  <si>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</si>
  <si>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</si>
  <si>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</si>
  <si>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</si>
  <si>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</si>
  <si>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</si>
  <si>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</si>
  <si>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</si>
  <si>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</si>
  <si>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</si>
  <si>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</si>
  <si>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</si>
  <si>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</si>
  <si>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</si>
  <si>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</si>
  <si>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</si>
  <si>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</si>
  <si>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</si>
  <si>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</si>
  <si>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</si>
  <si>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</si>
  <si>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</si>
  <si>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</si>
  <si>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</si>
  <si>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</si>
  <si>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</si>
  <si>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</si>
  <si>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</si>
  <si>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</si>
  <si>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</si>
  <si>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</si>
  <si>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</si>
  <si>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</si>
  <si>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</si>
  <si>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</si>
  <si>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</si>
  <si>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</si>
  <si>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</si>
  <si>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</si>
  <si>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</si>
  <si>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</si>
  <si>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</si>
  <si>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</si>
  <si>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</si>
  <si>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</si>
  <si>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</si>
  <si>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</si>
  <si>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</si>
  <si>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</si>
  <si>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</si>
  <si>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</si>
  <si>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</si>
  <si>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</si>
  <si>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</si>
  <si>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</si>
  <si>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</si>
  <si>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</si>
  <si>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</si>
  <si>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</si>
  <si>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</si>
  <si>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</si>
  <si>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</si>
  <si>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</si>
  <si>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</si>
  <si>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</si>
  <si>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</si>
  <si>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</si>
  <si>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</si>
  <si>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</si>
  <si>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</si>
  <si>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</si>
  <si>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</si>
  <si>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</si>
  <si>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</si>
  <si>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</si>
  <si>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</si>
  <si>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</si>
  <si>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</si>
  <si>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</si>
  <si>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</si>
  <si>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</si>
  <si>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</si>
  <si>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</si>
  <si>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</si>
  <si>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</si>
  <si>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</si>
  <si>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</si>
  <si>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</si>
  <si>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</si>
  <si>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</si>
  <si>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</si>
  <si>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</si>
  <si>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</si>
  <si>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</si>
  <si>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</si>
  <si>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</si>
  <si>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</si>
  <si>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</si>
  <si>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</si>
  <si>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</si>
  <si>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</si>
  <si>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</si>
  <si>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</si>
  <si>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</si>
  <si>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</si>
  <si>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</si>
  <si>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</si>
  <si>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</si>
  <si>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</si>
  <si>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</si>
  <si>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</si>
  <si>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</si>
  <si>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</si>
  <si>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</si>
  <si>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</si>
  <si>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</si>
  <si>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</si>
  <si>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</si>
  <si>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</si>
  <si>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</si>
  <si>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</si>
  <si>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</si>
  <si>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</si>
  <si>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</si>
  <si>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</si>
  <si>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</si>
  <si>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</si>
  <si>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</si>
  <si>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</si>
  <si>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</si>
  <si>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</si>
  <si>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</si>
  <si>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</si>
  <si>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</si>
  <si>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</si>
  <si>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</si>
  <si>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</si>
  <si>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</si>
  <si>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</si>
  <si>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</si>
  <si>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</si>
  <si>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</si>
  <si>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</si>
  <si>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</si>
  <si>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</si>
  <si>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</si>
  <si>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</si>
  <si>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</si>
  <si>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</si>
  <si>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</si>
  <si>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</si>
  <si>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</si>
  <si>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</si>
  <si>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</si>
  <si>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</si>
  <si>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</si>
  <si>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</si>
  <si>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</si>
  <si>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</si>
  <si>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</si>
  <si>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</si>
  <si>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</si>
  <si>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</si>
  <si>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</si>
  <si>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</si>
  <si>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</si>
  <si>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</si>
  <si>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</si>
  <si>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</si>
  <si>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</si>
  <si>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</si>
  <si>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</si>
  <si>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</si>
  <si>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</si>
  <si>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</si>
  <si>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</si>
  <si>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</si>
  <si>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</si>
  <si>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</si>
  <si>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</si>
  <si>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</si>
  <si>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</si>
  <si>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</si>
  <si>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</si>
  <si>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</si>
  <si>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</si>
  <si>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</si>
  <si>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</si>
  <si>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</si>
  <si>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</si>
  <si>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</si>
  <si>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</si>
  <si>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</si>
  <si>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</si>
  <si>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</si>
  <si>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</si>
  <si>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</si>
  <si>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</si>
  <si>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</si>
  <si>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</si>
  <si>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</si>
  <si>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</si>
  <si>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</si>
  <si>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</si>
  <si>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</si>
  <si>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</si>
  <si>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</si>
  <si>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</si>
  <si>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</si>
  <si>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</si>
  <si>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</si>
  <si>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</si>
  <si>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</si>
  <si>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</si>
  <si>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</si>
  <si>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</si>
  <si>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</si>
  <si>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</si>
  <si>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</si>
  <si>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</si>
  <si>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</si>
  <si>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</si>
  <si>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</si>
  <si>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</si>
  <si>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</si>
  <si>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</si>
  <si>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</si>
  <si>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</si>
  <si>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</si>
  <si>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</si>
  <si>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</si>
  <si>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</si>
  <si>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</si>
  <si>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</si>
  <si>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</si>
  <si>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</si>
  <si>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</si>
  <si>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</si>
  <si>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</si>
  <si>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</si>
  <si>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</si>
  <si>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</si>
  <si>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</si>
  <si>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</si>
  <si>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</si>
  <si>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</si>
  <si>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</si>
  <si>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</si>
  <si>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</si>
  <si>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</si>
  <si>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</si>
  <si>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</si>
  <si>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</si>
  <si>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</si>
  <si>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</si>
  <si>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</si>
  <si>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</si>
  <si>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</si>
  <si>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</si>
  <si>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</si>
  <si>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</si>
  <si>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</si>
  <si>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</si>
  <si>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</si>
  <si>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</si>
  <si>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</si>
  <si>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</si>
  <si>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</si>
  <si>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</si>
  <si>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</si>
  <si>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</si>
  <si>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</si>
  <si>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</si>
  <si>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</si>
  <si>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</si>
  <si>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</si>
  <si>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</si>
  <si>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</si>
  <si>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</si>
  <si>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</si>
  <si>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</si>
  <si>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</si>
  <si>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</si>
  <si>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</si>
  <si>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</si>
  <si>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</si>
  <si>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</si>
  <si>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</si>
  <si>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</si>
  <si>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</si>
  <si>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</si>
  <si>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</si>
  <si>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</si>
  <si>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</si>
  <si>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</si>
  <si>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</si>
  <si>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</si>
  <si>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</si>
  <si>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</si>
  <si>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</si>
  <si>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</si>
  <si>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</si>
  <si>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</si>
  <si>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</si>
  <si>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</si>
  <si>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</si>
  <si>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</si>
  <si>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</si>
  <si>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</si>
  <si>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</si>
  <si>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</si>
  <si>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</si>
  <si>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</si>
  <si>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</si>
  <si>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</si>
  <si>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</si>
  <si>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</si>
  <si>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</si>
  <si>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</si>
  <si>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</si>
  <si>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</si>
  <si>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</si>
  <si>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</si>
  <si>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</si>
  <si>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</si>
  <si>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</si>
  <si>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</si>
  <si>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</si>
  <si>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</si>
  <si>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</si>
  <si>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</si>
  <si>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</si>
  <si>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</si>
  <si>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</si>
  <si>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</si>
  <si>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</si>
  <si>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</si>
  <si>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</si>
  <si>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</si>
  <si>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</si>
  <si>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</si>
  <si>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</si>
  <si>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</si>
  <si>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</si>
  <si>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</si>
  <si>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</si>
  <si>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</si>
  <si>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</si>
  <si>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</si>
  <si>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</si>
  <si>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</si>
  <si>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</si>
  <si>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</si>
  <si>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</si>
  <si>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</si>
  <si>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</si>
  <si>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</si>
  <si>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</si>
  <si>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</si>
  <si>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</si>
  <si>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</si>
  <si>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</si>
  <si>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</si>
  <si>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</si>
  <si>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</si>
  <si>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</si>
  <si>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</si>
  <si>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</si>
  <si>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</si>
  <si>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</si>
  <si>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</si>
  <si>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</si>
  <si>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</si>
  <si>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</si>
  <si>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</si>
  <si>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</si>
  <si>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</si>
  <si>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</si>
  <si>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</si>
  <si>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</si>
  <si>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</si>
  <si>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</si>
  <si>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</si>
  <si>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</si>
  <si>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</si>
  <si>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</si>
  <si>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</si>
  <si>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</si>
  <si>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</si>
  <si>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</si>
  <si>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</si>
  <si>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</si>
  <si>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</si>
  <si>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</si>
  <si>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</si>
  <si>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</si>
  <si>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</si>
  <si>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</si>
  <si>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</si>
  <si>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</si>
  <si>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</si>
  <si>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</si>
  <si>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</si>
  <si>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</si>
  <si>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</si>
  <si>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</si>
  <si>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</si>
  <si>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</si>
  <si>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</si>
  <si>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</si>
  <si>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</si>
  <si>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</si>
  <si>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</si>
  <si>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</si>
  <si>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</si>
  <si>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</si>
  <si>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</si>
  <si>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</si>
  <si>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</si>
  <si>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</si>
  <si>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</si>
  <si>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</si>
  <si>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</si>
  <si>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</si>
  <si>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</si>
  <si>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</si>
  <si>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</si>
  <si>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</si>
  <si>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</si>
  <si>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</si>
  <si>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</si>
  <si>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</si>
  <si>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</si>
  <si>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</si>
  <si>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</si>
  <si>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</si>
  <si>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</si>
  <si>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</si>
  <si>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</si>
  <si>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</si>
  <si>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</si>
  <si>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</si>
  <si>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</si>
  <si>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</si>
  <si>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</si>
  <si>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</si>
  <si>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</si>
  <si>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</si>
  <si>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</si>
  <si>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</si>
  <si>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</si>
  <si>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</si>
  <si>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</si>
  <si>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</si>
  <si>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</si>
  <si>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</si>
  <si>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</si>
  <si>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</si>
  <si>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</si>
  <si>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</si>
  <si>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</si>
  <si>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</si>
  <si>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</si>
  <si>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</si>
  <si>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</si>
  <si>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</si>
  <si>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</si>
  <si>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</si>
  <si>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</si>
  <si>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</si>
  <si>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</si>
  <si>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</si>
  <si>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</si>
  <si>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</si>
  <si>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</si>
  <si>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</si>
  <si>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</si>
  <si>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</si>
  <si>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</si>
  <si>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</si>
  <si>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</si>
  <si>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</si>
  <si>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</si>
  <si>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</si>
  <si>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</si>
  <si>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</si>
  <si>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</si>
  <si>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</si>
  <si>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</si>
  <si>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</si>
  <si>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</si>
  <si>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</si>
  <si>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</si>
  <si>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</si>
  <si>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</si>
  <si>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</si>
  <si>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</si>
  <si>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</si>
  <si>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</si>
  <si>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</si>
  <si>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</si>
  <si>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</si>
  <si>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</si>
  <si>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</si>
  <si>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</si>
  <si>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</si>
  <si>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</si>
  <si>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</si>
  <si>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</si>
  <si>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</si>
  <si>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</si>
  <si>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</si>
  <si>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</si>
  <si>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</si>
  <si>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</si>
  <si>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</si>
  <si>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</si>
  <si>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</si>
  <si>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</si>
  <si>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</si>
  <si>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</si>
  <si>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</si>
  <si>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</si>
  <si>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</si>
  <si>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</si>
  <si>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</si>
  <si>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</si>
  <si>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</si>
  <si>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</si>
  <si>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</si>
  <si>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</si>
  <si>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</si>
  <si>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</si>
  <si>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</si>
  <si>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</si>
  <si>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</si>
  <si>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</si>
  <si>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</si>
  <si>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</si>
  <si>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</si>
  <si>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</si>
  <si>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</si>
  <si>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</si>
  <si>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</si>
  <si>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</si>
  <si>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</si>
  <si>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</si>
  <si>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</si>
  <si>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</si>
  <si>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</si>
  <si>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</si>
  <si>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</si>
  <si>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</si>
  <si>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</si>
  <si>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</si>
  <si>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</si>
  <si>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</si>
  <si>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</si>
  <si>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</si>
  <si>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</si>
  <si>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</si>
  <si>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</si>
  <si>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</si>
  <si>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</si>
  <si>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</si>
  <si>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</si>
  <si>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</si>
  <si>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</si>
  <si>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</si>
  <si>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</si>
  <si>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</si>
  <si>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</si>
  <si>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</si>
  <si>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</si>
  <si>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</si>
  <si>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</si>
  <si>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</si>
  <si>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</si>
  <si>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</si>
  <si>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</si>
  <si>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</si>
  <si>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</si>
  <si>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</si>
  <si>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</si>
  <si>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</si>
  <si>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</si>
  <si>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</si>
  <si>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</si>
  <si>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</si>
  <si>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</si>
  <si>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</si>
  <si>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</si>
  <si>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</si>
  <si>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</si>
  <si>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</si>
  <si>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</si>
  <si>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</si>
  <si>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</si>
  <si>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</si>
  <si>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</si>
  <si>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</si>
  <si>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</si>
  <si>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</si>
  <si>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</si>
  <si>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</si>
  <si>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</si>
  <si>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</si>
  <si>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</si>
  <si>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</si>
  <si>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</si>
  <si>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</si>
  <si>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</si>
  <si>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</si>
  <si>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</si>
  <si>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</si>
  <si>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</si>
  <si>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</si>
  <si>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</si>
  <si>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</si>
  <si>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</si>
  <si>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</si>
  <si>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</si>
  <si>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</si>
  <si>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</si>
  <si>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</si>
  <si>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</si>
  <si>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</si>
  <si>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</si>
  <si>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</si>
  <si>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</si>
  <si>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</si>
  <si>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</si>
  <si>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</si>
  <si>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</si>
  <si>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</si>
  <si>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</si>
  <si>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</si>
  <si>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</si>
  <si>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</si>
  <si>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</si>
  <si>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</si>
  <si>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</si>
  <si>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</si>
  <si>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</si>
  <si>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</si>
  <si>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</si>
  <si>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</si>
  <si>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</si>
  <si>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</si>
  <si>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</si>
  <si>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</si>
  <si>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</si>
  <si>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</si>
  <si>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</si>
  <si>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</si>
  <si>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</si>
  <si>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</si>
  <si>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</si>
  <si>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</si>
  <si>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</si>
  <si>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</si>
  <si>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</si>
  <si>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</si>
  <si>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</si>
  <si>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</si>
  <si>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</si>
  <si>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</si>
  <si>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</si>
  <si>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</si>
  <si>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</si>
  <si>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</si>
  <si>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</si>
  <si>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</si>
  <si>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</si>
  <si>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</si>
  <si>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</si>
  <si>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</si>
  <si>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</si>
  <si>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</si>
  <si>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</si>
  <si>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</si>
  <si>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</si>
  <si>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</si>
  <si>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</si>
  <si>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</si>
  <si>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</si>
  <si>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</si>
  <si>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</si>
  <si>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</si>
  <si>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</si>
  <si>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</si>
  <si>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</si>
  <si>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</si>
  <si>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</si>
  <si>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</si>
  <si>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</si>
  <si>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</si>
  <si>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</si>
  <si>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</si>
  <si>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</si>
  <si>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</si>
  <si>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</si>
  <si>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</si>
  <si>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</si>
  <si>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</si>
  <si>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</si>
  <si>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</si>
  <si>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</si>
  <si>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</si>
  <si>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</si>
  <si>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</si>
  <si>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</si>
  <si>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</si>
  <si>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</si>
  <si>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</si>
  <si>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</si>
  <si>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</si>
  <si>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</si>
  <si>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</si>
  <si>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</si>
  <si>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</si>
  <si>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</si>
  <si>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</si>
  <si>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</si>
  <si>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</si>
  <si>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</si>
  <si>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</si>
  <si>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</si>
  <si>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</si>
  <si>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</si>
  <si>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</si>
  <si>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</si>
  <si>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</si>
  <si>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</si>
  <si>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</si>
  <si>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</si>
  <si>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</si>
  <si>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</si>
  <si>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</si>
  <si>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</si>
  <si>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</si>
  <si>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</si>
  <si>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</si>
  <si>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</si>
  <si>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</si>
  <si>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</si>
  <si>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</si>
  <si>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</si>
  <si>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</si>
  <si>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</si>
  <si>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</si>
  <si>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</si>
  <si>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</si>
  <si>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</si>
  <si>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</si>
  <si>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</si>
  <si>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</si>
  <si>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</si>
  <si>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</si>
  <si>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</si>
  <si>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</si>
  <si>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</si>
  <si>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</si>
  <si>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</si>
  <si>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</si>
  <si>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</si>
  <si>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</si>
  <si>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</si>
  <si>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</si>
  <si>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</si>
  <si>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</si>
  <si>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</si>
  <si>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</si>
  <si>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</si>
  <si>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</si>
  <si>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</si>
  <si>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</si>
  <si>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</si>
  <si>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</si>
  <si>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</si>
  <si>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</si>
  <si>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</si>
  <si>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</si>
  <si>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</si>
  <si>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</si>
  <si>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</si>
  <si>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</si>
  <si>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</si>
  <si>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</si>
  <si>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</si>
  <si>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</si>
  <si>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</si>
  <si>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</si>
  <si>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</si>
  <si>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</si>
  <si>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</si>
  <si>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</si>
  <si>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</si>
  <si>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</si>
  <si>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</si>
  <si>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</si>
  <si>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</si>
  <si>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</si>
  <si>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</si>
  <si>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</si>
  <si>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</si>
  <si>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</si>
  <si>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</si>
  <si>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</si>
  <si>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</si>
  <si>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</si>
  <si>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</si>
  <si>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</si>
  <si>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</si>
  <si>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</si>
  <si>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</si>
  <si>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</si>
  <si>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</si>
  <si>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</si>
  <si>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</si>
  <si>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</si>
  <si>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</si>
  <si>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</si>
  <si>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</si>
  <si>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</si>
  <si>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</si>
  <si>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</si>
  <si>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</si>
  <si>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</si>
  <si>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</si>
  <si>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</si>
  <si>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</si>
  <si>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</si>
  <si>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</si>
  <si>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</si>
  <si>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</si>
  <si>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</si>
  <si>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</si>
  <si>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</si>
  <si>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</si>
  <si>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</si>
  <si>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</si>
  <si>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</si>
  <si>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</si>
  <si>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</si>
  <si>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</si>
  <si>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</si>
  <si>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</si>
  <si>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</si>
  <si>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</si>
  <si>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</si>
  <si>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</si>
  <si>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</si>
  <si>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</si>
  <si>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</si>
  <si>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</si>
  <si>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</si>
  <si>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</si>
  <si>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</si>
  <si>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</si>
  <si>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</si>
  <si>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</si>
  <si>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</si>
  <si>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</si>
  <si>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</si>
  <si>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</si>
  <si>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</si>
  <si>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</si>
  <si>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</si>
  <si>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</si>
  <si>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</si>
  <si>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</si>
  <si>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</si>
  <si>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</si>
  <si>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</si>
  <si>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</si>
  <si>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</si>
  <si>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</si>
  <si>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</si>
  <si>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</si>
  <si>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</si>
  <si>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</si>
  <si>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</si>
  <si>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</si>
  <si>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</si>
  <si>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</si>
  <si>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</si>
  <si>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</si>
  <si>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</si>
  <si>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</si>
  <si>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</si>
  <si>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</si>
  <si>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</si>
  <si>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</si>
  <si>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</si>
  <si>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</si>
  <si>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</si>
  <si>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</si>
  <si>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</si>
  <si>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</si>
  <si>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</si>
  <si>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</si>
  <si>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</si>
  <si>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</si>
  <si>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</si>
  <si>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</si>
  <si>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</si>
  <si>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</si>
  <si>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</si>
  <si>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</si>
  <si>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</si>
  <si>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</si>
  <si>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</si>
  <si>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</si>
  <si>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</si>
  <si>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</si>
  <si>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</si>
  <si>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</si>
  <si>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</si>
  <si>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</si>
  <si>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</si>
  <si>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</si>
  <si>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</si>
  <si>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</si>
  <si>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</si>
  <si>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</si>
  <si>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</si>
  <si>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</si>
  <si>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</si>
  <si>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</si>
  <si>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</si>
  <si>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</si>
  <si>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</si>
  <si>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</si>
  <si>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</si>
  <si>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</si>
  <si>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</si>
  <si>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</si>
  <si>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</si>
  <si>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</si>
  <si>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</si>
  <si>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</si>
  <si>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</si>
  <si>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</si>
  <si>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</si>
  <si>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</si>
  <si>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</si>
  <si>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</si>
  <si>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</si>
  <si>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</si>
  <si>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</si>
  <si>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</si>
  <si>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</si>
  <si>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</si>
  <si>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</si>
  <si>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</si>
  <si>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</si>
  <si>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</si>
  <si>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</si>
  <si>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</si>
  <si>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</si>
  <si>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</si>
  <si>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</si>
  <si>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</si>
  <si>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</si>
  <si>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</si>
  <si>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</si>
  <si>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</si>
  <si>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</si>
  <si>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</si>
  <si>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</si>
  <si>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</si>
  <si>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</si>
  <si>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</si>
  <si>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</si>
  <si>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</si>
  <si>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</si>
  <si>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</si>
  <si>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</si>
  <si>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</si>
  <si>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</si>
  <si>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</si>
  <si>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</si>
  <si>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</si>
  <si>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</si>
  <si>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</si>
  <si>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</si>
  <si>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</si>
  <si>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</si>
  <si>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</si>
  <si>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</si>
  <si>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</si>
  <si>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</si>
  <si>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</si>
  <si>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</si>
  <si>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</si>
  <si>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</si>
  <si>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</si>
  <si>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</si>
  <si>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</si>
  <si>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</si>
  <si>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</si>
  <si>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</si>
  <si>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</si>
  <si>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</si>
  <si>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</si>
  <si>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</si>
  <si>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</si>
  <si>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</si>
  <si>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</si>
  <si>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</si>
  <si>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</si>
  <si>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</si>
  <si>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</si>
  <si>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</si>
  <si>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</si>
  <si>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</si>
  <si>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</si>
  <si>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</si>
  <si>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</si>
  <si>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</si>
  <si>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</si>
  <si>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</si>
  <si>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</si>
  <si>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</si>
  <si>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</si>
  <si>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</si>
  <si>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</si>
  <si>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</si>
  <si>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</si>
  <si>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</si>
  <si>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</si>
  <si>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</si>
  <si>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</si>
  <si>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</si>
  <si>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</si>
  <si>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</si>
  <si>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</si>
  <si>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</si>
  <si>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</si>
  <si>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</si>
  <si>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</si>
  <si>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</si>
  <si>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</si>
  <si>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</si>
  <si>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</si>
  <si>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</si>
  <si>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</si>
  <si>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</si>
  <si>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</si>
  <si>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</si>
  <si>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</si>
  <si>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</si>
  <si>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</si>
  <si>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</si>
  <si>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</si>
  <si>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</si>
  <si>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</si>
  <si>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</si>
  <si>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</si>
  <si>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</si>
  <si>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</si>
  <si>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</si>
  <si>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</si>
  <si>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</si>
  <si>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</si>
  <si>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</si>
  <si>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</si>
  <si>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</si>
  <si>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</si>
  <si>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</si>
  <si>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</si>
  <si>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</si>
  <si>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</si>
  <si>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</si>
  <si>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</si>
  <si>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</si>
  <si>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</si>
  <si>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</si>
  <si>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</si>
  <si>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</si>
  <si>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</si>
  <si>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</si>
  <si>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</si>
  <si>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</si>
  <si>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</si>
  <si>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</si>
  <si>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</si>
  <si>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</si>
  <si>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</si>
  <si>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</si>
  <si>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</si>
  <si>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</si>
  <si>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</si>
  <si>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</si>
  <si>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</si>
  <si>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</si>
  <si>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</si>
  <si>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</si>
  <si>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</si>
  <si>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</si>
  <si>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</si>
  <si>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</si>
  <si>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</si>
  <si>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</si>
  <si>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</si>
  <si>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</si>
  <si>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</si>
  <si>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</si>
  <si>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</si>
  <si>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</si>
  <si>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</si>
  <si>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</si>
  <si>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</si>
  <si>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</si>
  <si>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</si>
  <si>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</si>
  <si>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</si>
  <si>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</si>
  <si>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</si>
  <si>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</si>
  <si>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</si>
  <si>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</si>
  <si>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</si>
  <si>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</si>
  <si>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</si>
  <si>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</si>
  <si>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</si>
  <si>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</si>
  <si>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</si>
  <si>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</si>
  <si>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</si>
  <si>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</si>
  <si>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</si>
  <si>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</si>
  <si>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</si>
  <si>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</si>
  <si>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</si>
  <si>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</si>
  <si>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</si>
  <si>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</si>
  <si>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</si>
  <si>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</si>
  <si>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</si>
  <si>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</si>
  <si>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</si>
  <si>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</si>
  <si>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</si>
  <si>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</si>
  <si>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</si>
  <si>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</si>
  <si>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</si>
  <si>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</si>
  <si>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</si>
  <si>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</si>
  <si>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</si>
  <si>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</si>
  <si>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</si>
  <si>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</si>
  <si>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</si>
  <si>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</si>
  <si>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</si>
  <si>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</si>
  <si>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</si>
  <si>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</si>
  <si>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</si>
  <si>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</si>
  <si>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</si>
  <si>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</si>
  <si>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</si>
  <si>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</si>
  <si>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</si>
  <si>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</si>
  <si>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</si>
  <si>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</si>
  <si>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</si>
  <si>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</si>
  <si>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</si>
  <si>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</si>
  <si>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</si>
  <si>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</si>
  <si>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</si>
  <si>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</si>
  <si>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</si>
  <si>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</si>
  <si>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</si>
  <si>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</si>
  <si>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</si>
  <si>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</si>
  <si>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</si>
  <si>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</si>
  <si>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</si>
  <si>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</si>
  <si>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</si>
  <si>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</si>
  <si>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</si>
  <si>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</si>
  <si>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</si>
  <si>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</si>
  <si>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</si>
  <si>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</si>
  <si>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</si>
  <si>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</si>
  <si>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</si>
  <si>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</si>
  <si>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</si>
  <si>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</si>
  <si>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</si>
  <si>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</si>
  <si>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</si>
  <si>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</si>
  <si>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</si>
  <si>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</si>
  <si>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</si>
  <si>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</si>
  <si>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</si>
  <si>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</si>
  <si>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</si>
  <si>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</si>
  <si>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</si>
  <si>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</si>
  <si>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</si>
  <si>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</si>
  <si>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</si>
  <si>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</si>
  <si>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</si>
  <si>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</si>
  <si>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</si>
  <si>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</si>
  <si>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</si>
  <si>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</si>
  <si>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</si>
  <si>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</si>
  <si>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</si>
  <si>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</si>
  <si>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</si>
  <si>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</si>
  <si>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</si>
  <si>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</si>
  <si>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</si>
  <si>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</si>
  <si>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</si>
  <si>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</si>
  <si>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</si>
  <si>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</si>
  <si>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</si>
  <si>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</si>
  <si>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</si>
  <si>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</si>
  <si>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</si>
  <si>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</si>
  <si>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</si>
  <si>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</si>
  <si>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</si>
  <si>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</si>
  <si>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</si>
  <si>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</si>
  <si>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</si>
  <si>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</si>
  <si>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</si>
  <si>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</si>
  <si>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</si>
  <si>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</si>
  <si>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</si>
  <si>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</si>
  <si>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</si>
  <si>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</si>
  <si>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</si>
  <si>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</si>
  <si>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</si>
  <si>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</si>
  <si>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</si>
  <si>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</si>
  <si>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</si>
  <si>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</si>
  <si>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</si>
  <si>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</si>
  <si>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</si>
  <si>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</si>
  <si>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</si>
  <si>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</si>
  <si>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</si>
  <si>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</si>
  <si>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</si>
  <si>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</si>
  <si>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</si>
  <si>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</si>
  <si>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</si>
  <si>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</si>
  <si>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</si>
  <si>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</si>
  <si>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</si>
  <si>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</si>
  <si>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</si>
  <si>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</si>
  <si>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</si>
  <si>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</si>
  <si>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</si>
  <si>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</si>
  <si>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</si>
  <si>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</si>
  <si>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</si>
  <si>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</si>
  <si>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</si>
  <si>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</si>
  <si>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</si>
  <si>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</si>
  <si>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</si>
  <si>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</si>
  <si>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</si>
  <si>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</si>
  <si>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</si>
  <si>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</si>
  <si>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</si>
  <si>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</si>
  <si>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</si>
  <si>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</si>
  <si>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</si>
  <si>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</si>
  <si>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</si>
  <si>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</si>
  <si>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</si>
  <si>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</si>
  <si>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</si>
  <si>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</si>
  <si>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</si>
  <si>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</si>
  <si>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</si>
  <si>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</si>
  <si>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</si>
  <si>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</si>
  <si>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</si>
  <si>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</si>
  <si>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</si>
  <si>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</si>
  <si>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</si>
  <si>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</si>
  <si>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</si>
  <si>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</si>
  <si>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</si>
  <si>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</si>
  <si>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</si>
  <si>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</si>
  <si>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</si>
  <si>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</si>
  <si>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</si>
  <si>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</si>
  <si>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</si>
  <si>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</si>
  <si>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</si>
  <si>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</si>
  <si>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</si>
  <si>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</si>
  <si>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</si>
  <si>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</si>
  <si>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</si>
  <si>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</si>
  <si>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</si>
  <si>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</si>
  <si>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</si>
  <si>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</si>
  <si>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</si>
  <si>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</si>
  <si>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</si>
  <si>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</si>
  <si>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</si>
  <si>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</si>
  <si>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</si>
  <si>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</si>
  <si>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</si>
  <si>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</si>
  <si>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</si>
  <si>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</si>
  <si>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</si>
  <si>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</si>
  <si>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</si>
  <si>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</si>
  <si>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</si>
  <si>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</si>
  <si>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</si>
  <si>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</si>
  <si>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</si>
  <si>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</si>
  <si>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</si>
  <si>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</si>
  <si>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</si>
  <si>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</si>
  <si>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</si>
  <si>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</si>
  <si>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</si>
  <si>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</si>
  <si>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</si>
  <si>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</si>
  <si>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</si>
  <si>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</si>
  <si>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</si>
  <si>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</si>
  <si>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</si>
  <si>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</si>
  <si>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</si>
  <si>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</si>
  <si>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</si>
  <si>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</si>
  <si>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</si>
  <si>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</si>
  <si>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</si>
  <si>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</si>
  <si>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</si>
  <si>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</si>
  <si>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</si>
  <si>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</si>
  <si>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</si>
  <si>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</si>
  <si>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</si>
  <si>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</si>
  <si>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</si>
  <si>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</si>
  <si>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</si>
  <si>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</si>
  <si>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</si>
  <si>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</si>
  <si>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</si>
  <si>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</si>
  <si>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</si>
  <si>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</si>
  <si>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</si>
  <si>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</si>
  <si>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</si>
  <si>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</si>
  <si>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</si>
  <si>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</si>
  <si>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</si>
  <si>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</si>
  <si>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</si>
  <si>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</si>
  <si>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</si>
  <si>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</si>
  <si>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</si>
  <si>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</si>
  <si>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</si>
  <si>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</si>
  <si>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</si>
  <si>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</si>
  <si>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</si>
  <si>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</si>
  <si>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</si>
  <si>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</si>
  <si>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</si>
  <si>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</si>
  <si>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</si>
  <si>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</si>
  <si>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</si>
  <si>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</si>
  <si>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</si>
  <si>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</si>
  <si>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</si>
  <si>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</si>
  <si>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</si>
  <si>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</si>
  <si>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</si>
  <si>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</si>
  <si>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</si>
  <si>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</si>
  <si>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</si>
  <si>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</si>
  <si>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</si>
  <si>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</si>
  <si>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</si>
  <si>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</si>
  <si>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</si>
  <si>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</si>
  <si>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</si>
  <si>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</si>
  <si>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</si>
  <si>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</si>
  <si>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</si>
  <si>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</si>
  <si>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</si>
  <si>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</si>
  <si>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</si>
  <si>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</si>
  <si>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</si>
  <si>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</si>
  <si>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</si>
  <si>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</si>
  <si>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</si>
  <si>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</si>
  <si>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</si>
  <si>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</si>
  <si>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</si>
  <si>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</si>
  <si>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</si>
  <si>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</si>
  <si>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</si>
  <si>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</si>
  <si>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</si>
  <si>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</si>
  <si>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</si>
  <si>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</si>
  <si>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</si>
  <si>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</si>
  <si>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</si>
  <si>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</si>
  <si>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</si>
  <si>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</si>
  <si>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</si>
  <si>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</si>
  <si>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</si>
  <si>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</si>
  <si>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</si>
  <si>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</si>
  <si>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</si>
  <si>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</si>
  <si>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</si>
  <si>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</si>
  <si>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</si>
  <si>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</si>
  <si>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</si>
  <si>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</si>
  <si>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</si>
  <si>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</si>
  <si>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</si>
  <si>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</si>
  <si>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</si>
  <si>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</si>
  <si>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</si>
  <si>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</si>
  <si>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</si>
  <si>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</si>
  <si>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</si>
  <si>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</si>
  <si>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</si>
  <si>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</si>
  <si>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</si>
  <si>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</si>
  <si>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</si>
  <si>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</si>
  <si>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</si>
  <si>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</si>
  <si>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</si>
  <si>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</si>
  <si>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</si>
  <si>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</si>
  <si>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</si>
  <si>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</si>
  <si>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</si>
  <si>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</si>
  <si>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</si>
  <si>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</si>
  <si>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</si>
  <si>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</si>
  <si>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</si>
  <si>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</si>
  <si>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</si>
  <si>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</si>
  <si>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</si>
  <si>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</si>
  <si>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</si>
  <si>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</si>
  <si>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</si>
  <si>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</si>
  <si>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</si>
  <si>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</si>
  <si>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</si>
  <si>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</si>
  <si>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</si>
  <si>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</si>
  <si>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</si>
  <si>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</si>
  <si>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</si>
  <si>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</si>
  <si>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</si>
  <si>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</si>
  <si>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</si>
  <si>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</si>
  <si>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</si>
  <si>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</si>
  <si>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</si>
  <si>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</si>
  <si>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</si>
  <si>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</si>
  <si>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</si>
  <si>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</si>
  <si>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</si>
  <si>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</si>
  <si>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</si>
  <si>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</si>
  <si>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</si>
  <si>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</si>
  <si>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</si>
  <si>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</si>
  <si>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</si>
  <si>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</si>
  <si>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</si>
  <si>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</si>
  <si>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</si>
  <si>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</si>
  <si>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</si>
  <si>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</si>
  <si>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</si>
  <si>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</si>
  <si>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</si>
  <si>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</si>
  <si>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</si>
  <si>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</si>
  <si>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</si>
  <si>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</si>
  <si>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</si>
  <si>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</si>
  <si>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</si>
  <si>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</si>
  <si>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</si>
  <si>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</si>
  <si>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</si>
  <si>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</si>
  <si>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</si>
  <si>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</si>
  <si>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</si>
  <si>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</si>
  <si>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</si>
  <si>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</si>
  <si>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</si>
  <si>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</si>
  <si>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</si>
  <si>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</si>
  <si>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</si>
  <si>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</si>
  <si>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</si>
  <si>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</si>
  <si>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</si>
  <si>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</si>
  <si>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</si>
  <si>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</si>
  <si>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</si>
  <si>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</si>
  <si>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</si>
  <si>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</si>
  <si>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</si>
  <si>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</si>
  <si>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</si>
  <si>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</si>
  <si>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</si>
  <si>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</si>
  <si>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</si>
  <si>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</si>
  <si>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</si>
  <si>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</si>
  <si>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</si>
  <si>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</si>
  <si>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</si>
  <si>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</si>
  <si>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</si>
  <si>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</si>
  <si>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</si>
  <si>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</si>
  <si>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</si>
  <si>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</si>
  <si>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</si>
  <si>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</si>
  <si>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</si>
  <si>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</si>
  <si>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</si>
  <si>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</si>
  <si>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</si>
  <si>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</si>
  <si>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</si>
  <si>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</si>
  <si>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</si>
  <si>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</si>
  <si>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</si>
  <si>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</si>
  <si>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</si>
  <si>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</si>
  <si>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</si>
  <si>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</si>
  <si>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</si>
  <si>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</si>
  <si>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</si>
  <si>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</si>
  <si>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</si>
  <si>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</si>
  <si>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</si>
  <si>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</si>
  <si>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</si>
  <si>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</si>
  <si>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</si>
  <si>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</si>
  <si>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</si>
  <si>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</si>
  <si>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</si>
  <si>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</si>
  <si>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</si>
  <si>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</si>
  <si>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</si>
  <si>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</si>
  <si>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</si>
  <si>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</si>
  <si>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</si>
  <si>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</si>
  <si>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</si>
  <si>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</si>
  <si>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</si>
  <si>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</si>
  <si>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</si>
  <si>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</si>
  <si>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</si>
  <si>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</si>
  <si>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</si>
  <si>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</si>
  <si>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</si>
  <si>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</si>
  <si>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</si>
  <si>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</si>
  <si>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</si>
  <si>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</si>
  <si>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</si>
  <si>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</si>
  <si>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</si>
  <si>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</si>
  <si>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</si>
  <si>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</si>
  <si>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</si>
  <si>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</si>
  <si>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</si>
  <si>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</si>
  <si>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</si>
  <si>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</si>
  <si>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</si>
  <si>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</si>
  <si>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</si>
  <si>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</si>
  <si>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</si>
  <si>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</si>
  <si>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</si>
  <si>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</si>
  <si>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</si>
  <si>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</si>
  <si>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</si>
  <si>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</si>
  <si>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</si>
  <si>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</si>
  <si>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</si>
  <si>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</si>
  <si>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</si>
  <si>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</si>
  <si>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</si>
  <si>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</si>
  <si>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</si>
  <si>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</si>
  <si>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</si>
  <si>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</si>
  <si>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</si>
  <si>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</si>
  <si>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</si>
  <si>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</si>
  <si>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</si>
  <si>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</si>
  <si>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</si>
  <si>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</si>
  <si>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</si>
  <si>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</si>
  <si>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</si>
  <si>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</si>
  <si>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</si>
  <si>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</si>
  <si>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</si>
  <si>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</si>
  <si>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</si>
  <si>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</si>
  <si>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</si>
  <si>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</si>
  <si>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</si>
  <si>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</si>
  <si>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</si>
  <si>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</si>
  <si>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</si>
  <si>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</si>
  <si>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</si>
  <si>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</si>
  <si>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</si>
  <si>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</si>
  <si>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</si>
  <si>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</si>
  <si>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</si>
  <si>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</si>
  <si>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</si>
  <si>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</si>
  <si>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</si>
  <si>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</si>
  <si>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</si>
  <si>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</si>
  <si>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</si>
  <si>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</si>
  <si>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</si>
  <si>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</si>
  <si>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</si>
  <si>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</si>
  <si>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</si>
  <si>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</si>
  <si>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</si>
  <si>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</si>
  <si>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</si>
  <si>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</si>
  <si>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</si>
  <si>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</si>
  <si>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</si>
  <si>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</si>
  <si>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</si>
  <si>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</si>
  <si>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</si>
  <si>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</si>
  <si>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</si>
  <si>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</si>
  <si>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</si>
  <si>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</si>
  <si>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</si>
  <si>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</si>
  <si>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</si>
  <si>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</si>
  <si>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</si>
  <si>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</si>
  <si>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</si>
  <si>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</si>
  <si>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</si>
  <si>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</si>
  <si>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</si>
  <si>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</si>
  <si>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</si>
  <si>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</si>
  <si>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</si>
  <si>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</si>
  <si>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</si>
  <si>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</si>
  <si>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</si>
  <si>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</si>
  <si>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</si>
  <si>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</si>
  <si>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</si>
  <si>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</si>
  <si>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</si>
  <si>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</si>
  <si>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</si>
  <si>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</si>
  <si>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</si>
  <si>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</si>
  <si>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</si>
  <si>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</si>
  <si>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</si>
  <si>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</si>
  <si>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</si>
  <si>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</si>
  <si>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</si>
  <si>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</si>
  <si>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</si>
  <si>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</si>
  <si>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</si>
  <si>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</si>
  <si>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</si>
  <si>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</si>
  <si>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</si>
  <si>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</si>
  <si>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</si>
  <si>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</si>
  <si>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</si>
  <si>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</si>
  <si>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</si>
  <si>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</si>
  <si>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</si>
  <si>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</si>
  <si>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</si>
  <si>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</si>
  <si>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</si>
  <si>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</si>
  <si>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</si>
  <si>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</si>
  <si>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</si>
  <si>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</si>
  <si>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</si>
  <si>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</si>
  <si>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</si>
  <si>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</si>
  <si>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</si>
  <si>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</si>
  <si>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</si>
  <si>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</si>
  <si>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</si>
  <si>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</si>
  <si>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</si>
  <si>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</si>
  <si>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</si>
  <si>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</si>
  <si>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</si>
  <si>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</si>
  <si>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</si>
  <si>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</si>
  <si>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</si>
  <si>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</si>
  <si>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</si>
  <si>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</si>
  <si>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</si>
  <si>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</si>
  <si>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</si>
  <si>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</si>
  <si>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</si>
  <si>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</si>
  <si>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</si>
  <si>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</si>
  <si>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</si>
  <si>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</si>
  <si>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</si>
  <si>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</si>
  <si>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</si>
  <si>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</si>
  <si>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</si>
  <si>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</si>
  <si>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</si>
  <si>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</si>
  <si>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</si>
  <si>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</si>
  <si>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</si>
  <si>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</si>
  <si>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</si>
  <si>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</si>
  <si>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</si>
  <si>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</si>
  <si>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</si>
  <si>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</si>
  <si>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</si>
  <si>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</si>
  <si>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</si>
  <si>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</si>
  <si>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</si>
  <si>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</si>
  <si>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</si>
  <si>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</si>
  <si>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</si>
  <si>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</si>
  <si>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</si>
  <si>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</si>
  <si>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</si>
  <si>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</si>
  <si>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</si>
  <si>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</si>
  <si>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</si>
  <si>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</si>
  <si>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</si>
  <si>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</si>
  <si>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</si>
  <si>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</si>
  <si>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</si>
  <si>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</si>
  <si>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</si>
  <si>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</si>
  <si>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</si>
  <si>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</si>
  <si>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</si>
  <si>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</si>
  <si>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</si>
  <si>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</si>
  <si>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</si>
  <si>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</si>
  <si>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</si>
  <si>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</si>
  <si>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</si>
  <si>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</si>
  <si>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</si>
  <si>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</si>
  <si>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</si>
  <si>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</si>
  <si>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</si>
  <si>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</si>
  <si>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</si>
  <si>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</si>
  <si>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</si>
  <si>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</si>
  <si>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</si>
  <si>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</si>
  <si>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</si>
  <si>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</si>
  <si>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</si>
  <si>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</si>
  <si>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</si>
  <si>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</si>
  <si>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</si>
  <si>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</si>
  <si>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</si>
  <si>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</si>
  <si>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</si>
  <si>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</si>
  <si>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</si>
  <si>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</si>
  <si>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</si>
  <si>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</si>
  <si>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</si>
  <si>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</si>
  <si>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</si>
  <si>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</si>
  <si>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</si>
  <si>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</si>
  <si>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</si>
  <si>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</si>
  <si>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</si>
  <si>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</si>
  <si>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</si>
  <si>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</si>
  <si>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</si>
  <si>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</si>
  <si>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</si>
  <si>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</si>
  <si>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</si>
  <si>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</si>
  <si>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</si>
  <si>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</si>
  <si>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</si>
  <si>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</si>
  <si>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</si>
  <si>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</si>
  <si>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</si>
  <si>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</si>
  <si>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</si>
  <si>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</si>
  <si>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</si>
  <si>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</si>
  <si>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</si>
  <si>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</si>
  <si>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</si>
  <si>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</si>
  <si>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</si>
  <si>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</si>
  <si>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</si>
  <si>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</si>
  <si>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</si>
  <si>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</si>
  <si>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</si>
  <si>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</si>
  <si>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</si>
  <si>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</si>
  <si>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</si>
  <si>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</si>
  <si>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</si>
  <si>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</si>
  <si>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</si>
  <si>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</si>
  <si>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</si>
  <si>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</si>
  <si>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</si>
  <si>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</si>
  <si>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</si>
  <si>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</si>
  <si>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</si>
  <si>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</si>
  <si>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</si>
  <si>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</si>
  <si>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</si>
  <si>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</si>
  <si>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</si>
  <si>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</si>
  <si>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</si>
  <si>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</si>
  <si>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</si>
  <si>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</si>
  <si>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</si>
  <si>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</si>
  <si>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</si>
  <si>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</si>
  <si>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</si>
  <si>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</si>
  <si>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</si>
  <si>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</si>
  <si>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</si>
  <si>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</si>
  <si>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</si>
  <si>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</si>
  <si>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</si>
  <si>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</si>
  <si>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</si>
  <si>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</si>
  <si>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</si>
  <si>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</si>
  <si>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</si>
  <si>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</si>
  <si>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</si>
  <si>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</si>
  <si>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</si>
  <si>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</si>
  <si>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</si>
  <si>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</si>
  <si>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</si>
  <si>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</si>
  <si>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</si>
  <si>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</si>
  <si>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</si>
  <si>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</si>
  <si>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</si>
  <si>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</si>
  <si>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</si>
  <si>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</si>
  <si>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</si>
  <si>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</si>
  <si>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</si>
  <si>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</si>
  <si>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</si>
  <si>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</si>
  <si>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</si>
  <si>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</si>
  <si>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</si>
  <si>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</si>
  <si>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</si>
  <si>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</si>
  <si>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</si>
  <si>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</si>
  <si>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</si>
  <si>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</si>
  <si>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</si>
  <si>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</si>
  <si>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</si>
  <si>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</si>
  <si>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</si>
  <si>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</si>
  <si>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</si>
  <si>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</si>
  <si>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</si>
  <si>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</si>
  <si>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</si>
  <si>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</si>
  <si>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</si>
  <si>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</si>
  <si>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</si>
  <si>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</si>
  <si>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</si>
  <si>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</si>
  <si>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</si>
  <si>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</si>
  <si>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</si>
  <si>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</si>
  <si>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</si>
  <si>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</si>
  <si>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</si>
  <si>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</si>
  <si>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</si>
  <si>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</si>
  <si>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</si>
  <si>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</si>
  <si>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</si>
  <si>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</si>
  <si>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</si>
  <si>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</si>
  <si>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</si>
  <si>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</si>
  <si>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</si>
  <si>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</si>
  <si>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</si>
  <si>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</si>
  <si>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</si>
  <si>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</si>
  <si>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</si>
  <si>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</si>
  <si>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</si>
  <si>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</si>
  <si>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</si>
  <si>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</si>
  <si>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</si>
  <si>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</si>
  <si>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</si>
  <si>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</si>
  <si>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</si>
  <si>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</si>
  <si>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</si>
  <si>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</si>
  <si>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</si>
  <si>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</si>
  <si>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</si>
  <si>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</si>
  <si>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</si>
  <si>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</si>
  <si>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</si>
  <si>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</si>
  <si>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</si>
  <si>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</si>
  <si>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</si>
  <si>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</si>
  <si>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</si>
  <si>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</si>
  <si>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</si>
  <si>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</si>
  <si>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</si>
  <si>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</si>
  <si>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</si>
  <si>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</si>
  <si>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</si>
  <si>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</si>
  <si>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</si>
  <si>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</si>
  <si>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</si>
  <si>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</si>
  <si>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</si>
  <si>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</si>
  <si>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</si>
  <si>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</si>
  <si>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</si>
  <si>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</si>
  <si>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</si>
  <si>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</si>
  <si>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</si>
  <si>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</si>
  <si>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</si>
  <si>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</si>
  <si>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</si>
  <si>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</si>
  <si>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</si>
  <si>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</si>
  <si>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</si>
  <si>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</si>
  <si>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</si>
  <si>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</si>
  <si>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</si>
  <si>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</si>
  <si>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</si>
  <si>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</si>
  <si>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</si>
  <si>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</si>
  <si>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</si>
  <si>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</si>
  <si>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</si>
  <si>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</si>
  <si>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</si>
  <si>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</si>
  <si>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</si>
  <si>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</si>
  <si>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</si>
  <si>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</si>
  <si>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</si>
  <si>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</si>
  <si>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</si>
  <si>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</si>
  <si>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</si>
  <si>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</si>
  <si>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</si>
  <si>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</si>
  <si>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</si>
  <si>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</si>
  <si>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</si>
  <si>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</si>
  <si>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</si>
  <si>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</si>
  <si>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</si>
  <si>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</si>
  <si>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</si>
  <si>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</si>
  <si>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</si>
  <si>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</si>
  <si>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</si>
  <si>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</si>
  <si>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</si>
  <si>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</si>
  <si>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</si>
  <si>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</si>
  <si>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</si>
  <si>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</si>
  <si>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</si>
  <si>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</si>
  <si>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</si>
  <si>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</si>
  <si>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</si>
  <si>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</si>
  <si>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</si>
  <si>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</si>
  <si>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</si>
  <si>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</si>
  <si>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</si>
  <si>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</si>
  <si>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</si>
  <si>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</si>
  <si>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</si>
  <si>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</si>
  <si>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</si>
  <si>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</si>
  <si>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</si>
  <si>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</si>
  <si>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</si>
  <si>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</si>
  <si>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</si>
  <si>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</si>
  <si>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</si>
  <si>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</si>
  <si>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</si>
  <si>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</si>
  <si>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</si>
  <si>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</si>
  <si>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</si>
  <si>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</si>
  <si>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</si>
  <si>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</si>
  <si>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</si>
  <si>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</si>
  <si>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</si>
  <si>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</si>
  <si>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</si>
  <si>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</si>
  <si>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</si>
  <si>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</si>
  <si>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</si>
  <si>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</si>
  <si>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</si>
  <si>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</si>
  <si>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</si>
  <si>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</si>
  <si>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</si>
  <si>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</si>
  <si>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</si>
  <si>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</si>
  <si>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</si>
  <si>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</si>
  <si>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</si>
  <si>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</si>
  <si>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</si>
  <si>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</si>
  <si>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</si>
  <si>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</si>
  <si>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</si>
  <si>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</si>
  <si>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</si>
  <si>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</si>
  <si>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</si>
  <si>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</si>
  <si>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</si>
  <si>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</si>
  <si>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</si>
  <si>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</si>
  <si>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</si>
  <si>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</si>
  <si>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</si>
  <si>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</si>
  <si>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</si>
  <si>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</si>
  <si>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</si>
  <si>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</si>
  <si>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</si>
  <si>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</si>
  <si>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</si>
  <si>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</si>
  <si>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</si>
  <si>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</si>
  <si>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</si>
  <si>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</si>
  <si>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</si>
  <si>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</si>
  <si>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</si>
  <si>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</si>
  <si>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</si>
  <si>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</si>
  <si>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</si>
  <si>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</si>
  <si>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</si>
  <si>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</si>
  <si>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</si>
  <si>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</si>
  <si>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</si>
  <si>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</si>
  <si>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</si>
  <si>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</si>
  <si>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</si>
  <si>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</si>
  <si>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</si>
  <si>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</si>
  <si>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</si>
  <si>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</si>
  <si>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</si>
  <si>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</si>
  <si>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</si>
  <si>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</si>
  <si>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</si>
  <si>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</si>
  <si>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</si>
  <si>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</si>
  <si>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</si>
  <si>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</si>
  <si>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</si>
  <si>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</si>
  <si>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</si>
  <si>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</si>
  <si>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</si>
  <si>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</si>
  <si>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</si>
  <si>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</si>
  <si>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</si>
  <si>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</si>
  <si>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</si>
  <si>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</si>
  <si>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</si>
  <si>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</si>
  <si>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</si>
  <si>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</si>
  <si>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</si>
  <si>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</si>
  <si>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</si>
  <si>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</si>
  <si>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</si>
  <si>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</si>
  <si>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</si>
  <si>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</si>
  <si>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</si>
  <si>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</si>
  <si>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</si>
  <si>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</si>
  <si>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</si>
  <si>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</si>
  <si>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</si>
  <si>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</si>
  <si>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</si>
  <si>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</si>
  <si>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</si>
  <si>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</si>
  <si>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</si>
  <si>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</si>
  <si>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</si>
  <si>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</si>
  <si>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</si>
  <si>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</si>
  <si>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</si>
  <si>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</si>
  <si>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</si>
  <si>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</si>
  <si>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</si>
  <si>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</si>
  <si>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</si>
  <si>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</si>
  <si>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</si>
  <si>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</si>
  <si>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</si>
  <si>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</si>
  <si>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</si>
  <si>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</si>
  <si>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</si>
  <si>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</si>
  <si>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</si>
  <si>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</si>
  <si>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</si>
  <si>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</si>
  <si>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</si>
  <si>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</si>
  <si>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</si>
  <si>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</si>
  <si>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</si>
  <si>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</si>
  <si>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</si>
  <si>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</si>
  <si>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</si>
  <si>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</si>
  <si>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</si>
  <si>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</si>
  <si>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</si>
  <si>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</si>
  <si>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</si>
  <si>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</si>
  <si>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</si>
  <si>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</si>
  <si>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</si>
  <si>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</si>
  <si>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</si>
  <si>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</si>
  <si>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</si>
  <si>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</si>
  <si>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</si>
  <si>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</si>
  <si>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</si>
  <si>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</si>
  <si>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</si>
  <si>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</si>
  <si>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</si>
  <si>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</si>
  <si>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</si>
  <si>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</si>
  <si>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</si>
  <si>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</si>
  <si>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</si>
  <si>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</si>
  <si>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</si>
  <si>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</si>
  <si>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</si>
  <si>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</si>
  <si>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</si>
  <si>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</si>
  <si>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</si>
  <si>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</si>
  <si>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</si>
  <si>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</si>
  <si>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</si>
  <si>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</si>
  <si>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</si>
  <si>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</si>
  <si>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</si>
  <si>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</si>
  <si>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</si>
  <si>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</si>
  <si>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</si>
  <si>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</si>
  <si>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</si>
  <si>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</si>
  <si>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</si>
  <si>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</si>
  <si>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</si>
  <si>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</si>
  <si>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</si>
  <si>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</si>
  <si>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</si>
  <si>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</si>
  <si>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</si>
  <si>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</si>
  <si>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</si>
  <si>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</si>
  <si>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</si>
  <si>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</si>
  <si>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</si>
  <si>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</si>
  <si>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</si>
  <si>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</si>
  <si>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</si>
  <si>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</si>
  <si>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</si>
  <si>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</si>
  <si>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</si>
  <si>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</si>
  <si>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</si>
  <si>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</si>
  <si>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</si>
  <si>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</si>
  <si>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</si>
  <si>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</si>
  <si>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</si>
  <si>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</si>
  <si>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</si>
  <si>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</si>
  <si>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</si>
  <si>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</si>
  <si>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</si>
  <si>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</si>
  <si>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</si>
  <si>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</si>
  <si>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</si>
  <si>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</si>
  <si>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</si>
  <si>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</si>
  <si>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</si>
  <si>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</si>
  <si>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</si>
  <si>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</si>
  <si>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</si>
  <si>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</si>
  <si>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</si>
  <si>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</si>
  <si>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</si>
  <si>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</si>
  <si>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</si>
  <si>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</si>
  <si>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</si>
  <si>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</si>
  <si>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</si>
  <si>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</si>
  <si>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</si>
  <si>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</si>
  <si>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</si>
  <si>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</si>
  <si>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</si>
  <si>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</si>
  <si>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</si>
  <si>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</si>
  <si>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</si>
  <si>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</si>
  <si>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</si>
  <si>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</si>
  <si>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</si>
  <si>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</si>
  <si>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</si>
  <si>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</si>
  <si>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</si>
  <si>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</si>
  <si>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</si>
  <si>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</si>
  <si>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</si>
  <si>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</si>
  <si>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</si>
  <si>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</si>
  <si>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</si>
  <si>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</si>
  <si>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</si>
  <si>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</si>
  <si>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</si>
  <si>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</si>
  <si>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</si>
  <si>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</si>
  <si>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</si>
  <si>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</si>
  <si>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</si>
  <si>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</si>
  <si>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</si>
  <si>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</si>
  <si>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</si>
  <si>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</si>
  <si>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</si>
  <si>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</si>
  <si>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</si>
  <si>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</si>
  <si>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</si>
  <si>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</si>
  <si>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</si>
  <si>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</si>
  <si>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</si>
  <si>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</si>
  <si>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</si>
  <si>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</si>
  <si>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</si>
  <si>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</si>
  <si>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</si>
  <si>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</si>
  <si>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</si>
  <si>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</si>
  <si>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</si>
  <si>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</si>
  <si>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</si>
  <si>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</si>
  <si>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</si>
  <si>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</si>
  <si>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</si>
  <si>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</si>
  <si>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</si>
  <si>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</si>
  <si>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</si>
  <si>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</si>
  <si>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</si>
  <si>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</si>
  <si>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</si>
  <si>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</si>
  <si>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</si>
  <si>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</si>
  <si>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</si>
  <si>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</si>
  <si>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</si>
  <si>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</si>
  <si>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</si>
  <si>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</si>
  <si>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</si>
  <si>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</si>
  <si>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</si>
  <si>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</si>
  <si>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</si>
  <si>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</si>
  <si>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</si>
  <si>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</si>
  <si>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</si>
  <si>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</si>
  <si>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</si>
  <si>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</si>
  <si>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</si>
  <si>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</si>
  <si>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</si>
  <si>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</si>
  <si>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</si>
  <si>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</si>
  <si>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</si>
  <si>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</si>
  <si>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</si>
  <si>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</si>
  <si>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</si>
  <si>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</si>
  <si>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</si>
  <si>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</si>
  <si>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</si>
  <si>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</si>
  <si>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</si>
  <si>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</si>
  <si>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</si>
  <si>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</si>
  <si>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</si>
  <si>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</si>
  <si>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</si>
  <si>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</si>
  <si>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</si>
  <si>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</si>
  <si>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</si>
  <si>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</si>
  <si>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</si>
  <si>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</si>
  <si>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</si>
  <si>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</si>
  <si>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</si>
  <si>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</si>
  <si>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</si>
  <si>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</si>
  <si>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</si>
  <si>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</si>
  <si>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</si>
  <si>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</si>
  <si>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</si>
  <si>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</si>
  <si>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</si>
  <si>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</si>
  <si>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</si>
  <si>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</si>
  <si>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</si>
  <si>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</si>
  <si>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</si>
  <si>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</si>
  <si>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</si>
  <si>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</si>
  <si>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</si>
  <si>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</si>
  <si>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</si>
  <si>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</si>
  <si>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</si>
  <si>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</si>
  <si>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</si>
  <si>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</si>
  <si>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</si>
  <si>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</si>
  <si>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</si>
  <si>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</si>
  <si>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</si>
  <si>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</si>
  <si>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</si>
  <si>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</si>
  <si>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</si>
  <si>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</si>
  <si>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</si>
  <si>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</si>
  <si>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</si>
  <si>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</si>
  <si>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</si>
  <si>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</si>
  <si>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</si>
  <si>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</si>
  <si>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</si>
  <si>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</si>
  <si>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</si>
  <si>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</si>
  <si>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</si>
  <si>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</si>
  <si>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</si>
  <si>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</si>
  <si>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</si>
  <si>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</si>
  <si>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</si>
  <si>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</si>
  <si>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</si>
  <si>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</si>
  <si>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</si>
  <si>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</si>
  <si>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</si>
  <si>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</si>
  <si>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</si>
  <si>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</si>
  <si>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</si>
  <si>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</si>
  <si>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</si>
  <si>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</si>
  <si>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</si>
  <si>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</si>
  <si>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</si>
  <si>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</si>
  <si>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</si>
  <si>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</si>
  <si>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</si>
  <si>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</si>
  <si>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</si>
  <si>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</si>
  <si>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</si>
  <si>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</si>
  <si>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</si>
  <si>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</si>
  <si>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</si>
  <si>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</si>
  <si>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</si>
  <si>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</si>
  <si>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</si>
  <si>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</si>
  <si>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</si>
  <si>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</si>
  <si>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</si>
  <si>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</si>
  <si>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</si>
  <si>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</si>
  <si>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</si>
  <si>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</si>
  <si>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</si>
  <si>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</si>
  <si>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</si>
  <si>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</si>
  <si>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</si>
  <si>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</si>
  <si>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</si>
  <si>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</si>
  <si>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</si>
  <si>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</si>
  <si>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</si>
  <si>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</si>
  <si>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</si>
  <si>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</si>
  <si>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</si>
  <si>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</si>
  <si>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</si>
  <si>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</si>
  <si>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</si>
  <si>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</si>
  <si>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</si>
  <si>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</si>
  <si>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</si>
  <si>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</si>
  <si>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</si>
  <si>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</si>
  <si>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</si>
  <si>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</si>
  <si>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</si>
  <si>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</si>
  <si>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</si>
  <si>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</si>
  <si>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</si>
  <si>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</si>
  <si>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</si>
  <si>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</si>
  <si>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</si>
  <si>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</si>
  <si>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</si>
  <si>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</si>
  <si>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</si>
  <si>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</si>
  <si>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</si>
  <si>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</si>
  <si>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</si>
  <si>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</si>
  <si>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</si>
  <si>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</si>
  <si>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</si>
  <si>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</si>
  <si>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</si>
  <si>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</si>
  <si>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</si>
  <si>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</si>
  <si>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</si>
  <si>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</si>
  <si>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</si>
  <si>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</si>
  <si>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</si>
  <si>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</si>
  <si>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</si>
  <si>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</si>
  <si>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</si>
  <si>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</si>
  <si>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</si>
  <si>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</si>
  <si>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</si>
  <si>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</si>
  <si>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</si>
  <si>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</si>
  <si>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</si>
  <si>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</si>
  <si>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</si>
  <si>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</si>
  <si>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</si>
  <si>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</si>
  <si>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</si>
  <si>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</si>
  <si>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</si>
  <si>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</si>
  <si>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</si>
  <si>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</si>
  <si>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</si>
  <si>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</si>
  <si>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</si>
  <si>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</si>
  <si>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</si>
  <si>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</si>
  <si>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</si>
  <si>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</si>
  <si>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</si>
  <si>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</si>
  <si>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</si>
  <si>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</si>
  <si>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</si>
  <si>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</si>
  <si>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</si>
  <si>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</si>
  <si>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</si>
  <si>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</si>
  <si>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</si>
  <si>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</si>
  <si>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</si>
  <si>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</si>
  <si>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</si>
  <si>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</si>
  <si>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</si>
  <si>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</si>
  <si>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</si>
  <si>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</si>
  <si>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</si>
  <si>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</si>
  <si>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</si>
  <si>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</si>
  <si>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</si>
  <si>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</si>
  <si>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</si>
  <si>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</si>
  <si>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</si>
  <si>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</si>
  <si>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</si>
  <si>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</si>
  <si>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</si>
  <si>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</si>
  <si>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</si>
  <si>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</si>
  <si>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</si>
  <si>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</si>
  <si>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</si>
  <si>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</si>
  <si>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</si>
  <si>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</si>
  <si>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</si>
  <si>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</si>
  <si>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</si>
  <si>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</si>
  <si>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</si>
  <si>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</si>
  <si>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</si>
  <si>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</si>
  <si>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</si>
  <si>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</si>
  <si>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</si>
  <si>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</si>
  <si>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</si>
  <si>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</si>
  <si>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</si>
  <si>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</si>
  <si>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</si>
  <si>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</si>
  <si>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</si>
  <si>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</si>
  <si>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</si>
  <si>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</si>
  <si>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</si>
  <si>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</si>
  <si>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</si>
  <si>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</si>
  <si>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</si>
  <si>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</si>
  <si>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</si>
  <si>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</si>
  <si>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</si>
  <si>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</si>
  <si>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</si>
  <si>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</si>
  <si>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</si>
  <si>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</si>
  <si>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</si>
  <si>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</si>
  <si>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</si>
  <si>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</si>
  <si>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</si>
  <si>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</si>
  <si>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</si>
  <si>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</si>
  <si>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</si>
  <si>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</si>
  <si>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</si>
  <si>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</si>
  <si>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</si>
  <si>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</si>
  <si>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</si>
  <si>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</si>
  <si>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</si>
  <si>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</si>
  <si>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</si>
  <si>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</si>
  <si>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</si>
  <si>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</si>
  <si>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</si>
  <si>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</si>
  <si>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</si>
  <si>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</si>
  <si>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</si>
  <si>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</si>
  <si>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</si>
  <si>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</si>
  <si>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</si>
  <si>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</si>
  <si>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</si>
  <si>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</si>
  <si>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</si>
  <si>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</si>
  <si>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</si>
  <si>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</si>
  <si>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</si>
  <si>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</si>
  <si>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</si>
  <si>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</si>
  <si>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</si>
  <si>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</si>
  <si>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</si>
  <si>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</si>
  <si>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</si>
  <si>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</si>
  <si>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</si>
  <si>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</si>
  <si>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</si>
  <si>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</si>
  <si>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</si>
  <si>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</si>
  <si>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</si>
  <si>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</si>
  <si>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</si>
  <si>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</si>
  <si>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</si>
  <si>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</si>
  <si>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</si>
  <si>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</si>
  <si>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</si>
  <si>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</si>
  <si>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</si>
  <si>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</si>
  <si>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</si>
  <si>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</si>
  <si>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</si>
  <si>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</si>
  <si>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</si>
  <si>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</si>
  <si>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</si>
  <si>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</si>
  <si>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</si>
  <si>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</si>
  <si>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</si>
  <si>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</si>
  <si>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</si>
  <si>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</si>
  <si>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</si>
  <si>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</si>
  <si>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</si>
  <si>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</si>
  <si>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</si>
  <si>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</si>
  <si>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</si>
  <si>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</si>
  <si>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</si>
  <si>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</si>
  <si>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</si>
  <si>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</si>
  <si>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</si>
  <si>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</si>
  <si>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</si>
  <si>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</si>
  <si>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</si>
  <si>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</si>
  <si>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</si>
  <si>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</si>
  <si>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</si>
  <si>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</si>
  <si>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</si>
  <si>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</si>
  <si>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</si>
  <si>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</si>
  <si>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</si>
  <si>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</si>
  <si>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</si>
  <si>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</si>
  <si>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</si>
  <si>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</si>
  <si>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</si>
  <si>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</si>
  <si>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</si>
  <si>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</si>
  <si>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</si>
  <si>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</si>
  <si>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</si>
  <si>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</si>
  <si>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</si>
  <si>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</si>
  <si>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</si>
  <si>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</si>
  <si>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</si>
  <si>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</si>
  <si>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</si>
  <si>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</si>
  <si>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</si>
  <si>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</si>
  <si>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</si>
  <si>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</si>
  <si>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</si>
  <si>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</si>
  <si>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</si>
  <si>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</si>
  <si>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</si>
  <si>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</si>
  <si>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</si>
  <si>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</si>
  <si>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</si>
  <si>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</si>
  <si>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</si>
  <si>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</si>
  <si>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</si>
  <si>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</si>
  <si>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</si>
  <si>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</si>
  <si>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</si>
  <si>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</si>
  <si>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</si>
  <si>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</si>
  <si>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</si>
  <si>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</si>
  <si>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</si>
  <si>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</si>
  <si>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</si>
  <si>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</si>
  <si>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</si>
  <si>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</si>
  <si>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</si>
  <si>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</si>
  <si>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</si>
  <si>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</si>
  <si>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</si>
  <si>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</si>
  <si>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</si>
  <si>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</si>
  <si>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</si>
  <si>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</si>
  <si>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</si>
  <si>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</si>
  <si>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</si>
  <si>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</si>
  <si>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</si>
  <si>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</si>
  <si>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</si>
  <si>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</si>
  <si>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</si>
  <si>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</si>
  <si>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</si>
  <si>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</si>
  <si>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</si>
  <si>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</si>
  <si>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</si>
  <si>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</si>
  <si>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</si>
  <si>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</si>
  <si>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</si>
  <si>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</si>
  <si>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</si>
  <si>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</si>
  <si>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</si>
  <si>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</si>
  <si>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</si>
  <si>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</si>
  <si>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</si>
  <si>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</si>
  <si>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</si>
  <si>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</si>
  <si>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</si>
  <si>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</si>
  <si>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</si>
  <si>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</si>
  <si>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</si>
  <si>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</si>
  <si>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</si>
  <si>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</si>
  <si>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</si>
  <si>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</si>
  <si>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</si>
  <si>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</si>
  <si>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</si>
  <si>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</si>
  <si>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</si>
  <si>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</si>
  <si>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</si>
  <si>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</si>
  <si>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</si>
  <si>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</si>
  <si>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</si>
  <si>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</si>
  <si>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</si>
  <si>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</si>
  <si>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</si>
  <si>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</si>
  <si>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</si>
  <si>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</si>
  <si>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</si>
  <si>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</si>
  <si>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</si>
  <si>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</si>
  <si>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</si>
  <si>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</si>
  <si>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</si>
  <si>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</si>
  <si>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</si>
  <si>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</si>
  <si>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</si>
  <si>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</si>
  <si>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</si>
  <si>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</si>
  <si>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</si>
  <si>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</si>
  <si>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</si>
  <si>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</si>
  <si>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</si>
  <si>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</si>
  <si>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</si>
  <si>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</si>
  <si>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</si>
  <si>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</si>
  <si>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</si>
  <si>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</si>
  <si>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</si>
  <si>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</si>
  <si>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</si>
  <si>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</si>
  <si>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</si>
  <si>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</si>
  <si>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</si>
  <si>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</si>
  <si>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</si>
  <si>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</si>
  <si>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</si>
  <si>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</si>
  <si>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</si>
  <si>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</si>
  <si>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</si>
  <si>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</si>
  <si>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</si>
  <si>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</si>
  <si>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</si>
  <si>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</si>
  <si>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</si>
  <si>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</si>
  <si>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</si>
  <si>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</si>
  <si>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</si>
  <si>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</si>
  <si>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</si>
  <si>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</si>
  <si>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</si>
  <si>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</si>
  <si>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</si>
  <si>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</si>
  <si>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</si>
  <si>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</si>
  <si>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</si>
  <si>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</si>
  <si>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</si>
  <si>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</si>
  <si>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</si>
  <si>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</si>
  <si>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</si>
  <si>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</si>
  <si>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</si>
  <si>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</si>
  <si>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</si>
  <si>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</si>
  <si>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</si>
  <si>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</si>
  <si>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</si>
  <si>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</si>
  <si>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</si>
  <si>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</si>
  <si>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</si>
  <si>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</si>
  <si>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</si>
  <si>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</si>
  <si>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</si>
  <si>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</si>
  <si>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</si>
  <si>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</si>
  <si>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</si>
  <si>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</si>
  <si>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</si>
  <si>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</si>
  <si>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</si>
  <si>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</si>
  <si>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</si>
  <si>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</si>
  <si>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</si>
  <si>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</si>
  <si>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</si>
  <si>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</si>
  <si>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</si>
  <si>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</si>
  <si>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</si>
  <si>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</si>
  <si>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</si>
  <si>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</si>
  <si>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</si>
  <si>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</si>
  <si>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</si>
  <si>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</si>
  <si>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</si>
  <si>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</si>
  <si>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</si>
  <si>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</si>
  <si>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</si>
  <si>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</si>
  <si>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</si>
  <si>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</si>
  <si>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</si>
  <si>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</si>
  <si>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</si>
  <si>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</si>
  <si>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</si>
  <si>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</si>
  <si>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</si>
  <si>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</si>
  <si>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</si>
  <si>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</si>
  <si>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</si>
  <si>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</si>
  <si>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</si>
  <si>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</si>
  <si>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</si>
  <si>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</si>
  <si>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</si>
  <si>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</si>
  <si>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</si>
  <si>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</si>
  <si>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</si>
  <si>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</si>
  <si>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</si>
  <si>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</si>
  <si>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</si>
  <si>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</si>
  <si>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</si>
  <si>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</si>
  <si>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</si>
  <si>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</si>
  <si>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</si>
  <si>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</si>
  <si>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</si>
  <si>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</si>
  <si>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</si>
  <si>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</si>
  <si>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</si>
  <si>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</si>
  <si>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</si>
  <si>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</si>
  <si>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</si>
  <si>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</si>
  <si>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</si>
  <si>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</si>
  <si>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</si>
  <si>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</si>
  <si>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</si>
  <si>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</si>
  <si>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</si>
  <si>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</si>
  <si>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</si>
  <si>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</si>
  <si>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</si>
  <si>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</si>
  <si>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</si>
  <si>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</si>
  <si>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</si>
  <si>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</si>
  <si>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</si>
  <si>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</si>
  <si>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</si>
  <si>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</si>
  <si>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</si>
  <si>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</si>
  <si>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</si>
  <si>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</si>
  <si>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</si>
  <si>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</si>
  <si>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</si>
  <si>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</si>
  <si>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</si>
  <si>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</si>
  <si>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</si>
  <si>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</si>
  <si>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</si>
  <si>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</si>
  <si>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</si>
  <si>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</si>
  <si>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</si>
  <si>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</si>
  <si>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</si>
  <si>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</si>
  <si>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</si>
  <si>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</si>
  <si>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</si>
  <si>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</si>
  <si>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</si>
  <si>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</si>
  <si>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</si>
  <si>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</si>
  <si>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</si>
  <si>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</si>
  <si>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</si>
  <si>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</si>
  <si>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</si>
  <si>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</si>
  <si>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</si>
  <si>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</si>
  <si>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</si>
  <si>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</si>
  <si>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</si>
  <si>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</si>
  <si>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</si>
  <si>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</si>
  <si>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</si>
  <si>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</si>
  <si>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</si>
  <si>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</si>
  <si>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</si>
  <si>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</si>
  <si>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</si>
  <si>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</si>
  <si>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</si>
  <si>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</si>
  <si>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</si>
  <si>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</si>
  <si>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</si>
  <si>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</si>
  <si>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</si>
  <si>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</si>
  <si>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</si>
  <si>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</si>
  <si>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</si>
  <si>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</si>
  <si>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</si>
  <si>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</si>
  <si>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</si>
  <si>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</si>
  <si>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</si>
  <si>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</si>
  <si>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</si>
  <si>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</si>
  <si>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</si>
  <si>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</si>
  <si>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</si>
  <si>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</si>
  <si>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</si>
  <si>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</si>
  <si>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</si>
  <si>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</si>
  <si>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</si>
  <si>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</si>
  <si>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</si>
  <si>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</si>
  <si>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</si>
  <si>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</si>
  <si>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</si>
  <si>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</si>
  <si>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</si>
  <si>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</si>
  <si>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</si>
  <si>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</si>
  <si>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</si>
  <si>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</si>
  <si>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</si>
  <si>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</si>
  <si>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</si>
  <si>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</si>
  <si>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</si>
  <si>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</si>
  <si>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</si>
  <si>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</si>
  <si>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</si>
  <si>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</si>
  <si>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</si>
  <si>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</si>
  <si>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</si>
  <si>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</si>
  <si>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</si>
  <si>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</si>
  <si>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</si>
  <si>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</si>
  <si>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</si>
  <si>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</si>
  <si>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</si>
  <si>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</si>
  <si>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</si>
  <si>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</si>
  <si>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</si>
  <si>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</si>
  <si>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</si>
  <si>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</si>
  <si>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</si>
  <si>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</si>
  <si>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</si>
  <si>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</si>
  <si>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</si>
  <si>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</si>
  <si>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</si>
  <si>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</si>
  <si>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</si>
  <si>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</si>
  <si>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</si>
  <si>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</si>
  <si>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</si>
  <si>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</si>
  <si>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</si>
  <si>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</si>
  <si>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</si>
  <si>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</si>
  <si>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</si>
  <si>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</si>
  <si>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</si>
  <si>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</si>
  <si>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</si>
  <si>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</si>
  <si>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</si>
  <si>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</si>
  <si>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</si>
  <si>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</si>
  <si>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</si>
  <si>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</si>
  <si>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</si>
  <si>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</si>
  <si>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</si>
  <si>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</si>
  <si>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</si>
  <si>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</si>
  <si>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</si>
  <si>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</si>
  <si>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</si>
  <si>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</si>
  <si>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</si>
  <si>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</si>
  <si>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</si>
  <si>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</si>
  <si>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</si>
  <si>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</si>
  <si>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</si>
  <si>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</si>
  <si>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</si>
  <si>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</si>
  <si>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</si>
  <si>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</si>
  <si>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</si>
  <si>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</si>
  <si>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</si>
  <si>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</si>
  <si>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</si>
  <si>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</si>
  <si>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</si>
  <si>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</si>
  <si>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</si>
  <si>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</si>
  <si>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</si>
  <si>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</si>
  <si>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</si>
  <si>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</si>
  <si>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</si>
  <si>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</si>
  <si>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</si>
  <si>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</si>
  <si>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</si>
  <si>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</si>
  <si>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</si>
  <si>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</si>
  <si>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</si>
  <si>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</si>
  <si>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</si>
  <si>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</si>
  <si>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</si>
  <si>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</si>
  <si>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</si>
  <si>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</si>
  <si>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</si>
  <si>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</si>
  <si>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</si>
  <si>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</si>
  <si>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</si>
  <si>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</si>
  <si>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</si>
  <si>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</si>
  <si>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</si>
  <si>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</si>
  <si>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</si>
  <si>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</si>
  <si>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</si>
  <si>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</si>
  <si>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</si>
  <si>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</si>
  <si>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</si>
  <si>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</si>
  <si>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</si>
  <si>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</si>
  <si>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</si>
  <si>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</si>
  <si>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</si>
  <si>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</si>
  <si>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</si>
  <si>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</si>
  <si>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</si>
  <si>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</si>
  <si>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</si>
  <si>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</si>
  <si>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</si>
  <si>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</si>
  <si>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</si>
  <si>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</si>
  <si>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</si>
  <si>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</si>
  <si>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</si>
  <si>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</si>
  <si>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</si>
  <si>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</si>
  <si>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</si>
  <si>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</si>
  <si>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</si>
  <si>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</si>
  <si>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</si>
  <si>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</si>
  <si>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</si>
  <si>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</si>
  <si>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</si>
  <si>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</si>
  <si>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</si>
  <si>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</si>
  <si>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</si>
  <si>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</si>
  <si>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</si>
  <si>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</si>
  <si>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</si>
  <si>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</si>
  <si>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</si>
  <si>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</si>
  <si>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</si>
  <si>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</si>
  <si>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</si>
  <si>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</si>
  <si>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</si>
  <si>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</si>
  <si>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</si>
  <si>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</si>
  <si>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</si>
  <si>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</si>
  <si>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</si>
  <si>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</si>
  <si>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</si>
  <si>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</si>
  <si>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</si>
  <si>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</si>
  <si>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</si>
  <si>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</si>
  <si>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</si>
  <si>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</si>
  <si>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</si>
  <si>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</si>
  <si>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</si>
  <si>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</si>
  <si>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</si>
  <si>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</si>
  <si>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</si>
  <si>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</si>
  <si>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</si>
  <si>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</si>
  <si>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</si>
  <si>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</si>
  <si>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</si>
  <si>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</si>
  <si>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</si>
  <si>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</si>
  <si>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</si>
  <si>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</si>
  <si>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</si>
  <si>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</si>
  <si>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</si>
  <si>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</si>
  <si>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</si>
  <si>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</si>
  <si>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</si>
  <si>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</si>
  <si>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</si>
  <si>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</si>
  <si>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</si>
  <si>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</si>
  <si>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</si>
  <si>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</si>
  <si>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</si>
  <si>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</si>
  <si>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</si>
  <si>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</si>
  <si>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</si>
  <si>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</si>
  <si>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</si>
  <si>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</si>
  <si>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</si>
  <si>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</si>
  <si>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</si>
  <si>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</si>
  <si>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</si>
  <si>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</si>
  <si>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</si>
  <si>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</si>
  <si>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</si>
  <si>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</si>
  <si>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</si>
  <si>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</si>
  <si>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</si>
  <si>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</si>
  <si>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</si>
  <si>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</si>
  <si>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</si>
  <si>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</si>
  <si>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</si>
  <si>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</si>
  <si>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</si>
  <si>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</si>
  <si>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</si>
  <si>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</si>
  <si>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</si>
  <si>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</si>
  <si>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</si>
  <si>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</si>
  <si>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</si>
  <si>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</si>
  <si>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</si>
  <si>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</si>
  <si>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</si>
  <si>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</si>
  <si>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</si>
  <si>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</si>
  <si>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</si>
  <si>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</si>
  <si>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</si>
  <si>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</si>
  <si>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</si>
  <si>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</si>
  <si>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</si>
  <si>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</si>
  <si>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</si>
  <si>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</si>
  <si>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</si>
  <si>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</si>
  <si>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</si>
  <si>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</si>
  <si>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</si>
  <si>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</si>
  <si>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</si>
  <si>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</si>
  <si>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</si>
  <si>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</si>
  <si>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</si>
  <si>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</si>
  <si>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</si>
  <si>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</si>
  <si>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</si>
  <si>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</si>
  <si>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</si>
  <si>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</si>
  <si>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</si>
  <si>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</si>
  <si>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</si>
  <si>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</si>
  <si>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</si>
  <si>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</si>
  <si>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</si>
  <si>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</si>
  <si>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</si>
  <si>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</si>
  <si>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</si>
  <si>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</si>
  <si>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</si>
  <si>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</si>
  <si>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</si>
  <si>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</si>
  <si>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</si>
  <si>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</si>
  <si>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</si>
  <si>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</si>
  <si>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</si>
  <si>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</si>
  <si>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</si>
  <si>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</si>
  <si>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</si>
  <si>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</si>
  <si>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</si>
  <si>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</si>
  <si>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</si>
  <si>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</si>
  <si>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</si>
  <si>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</si>
  <si>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</si>
  <si>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</si>
  <si>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</si>
  <si>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</si>
  <si>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</si>
  <si>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</si>
  <si>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</si>
  <si>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</si>
  <si>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</si>
  <si>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</si>
  <si>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</si>
  <si>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</si>
  <si>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</si>
  <si>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</si>
  <si>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</si>
  <si>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</si>
  <si>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</si>
  <si>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</si>
  <si>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</si>
  <si>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</si>
  <si>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</si>
  <si>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</si>
  <si>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</si>
  <si>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</si>
  <si>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</si>
  <si>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</si>
  <si>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</si>
  <si>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</si>
  <si>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</si>
  <si>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</si>
  <si>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</si>
  <si>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</si>
  <si>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</si>
  <si>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</si>
  <si>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</si>
  <si>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</si>
  <si>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</si>
  <si>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</si>
  <si>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</si>
  <si>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</si>
  <si>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</si>
  <si>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</si>
  <si>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</si>
  <si>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</si>
  <si>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</si>
  <si>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</si>
  <si>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</si>
  <si>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</si>
  <si>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</si>
  <si>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</si>
  <si>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</si>
  <si>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</si>
  <si>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</si>
  <si>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</si>
  <si>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</si>
  <si>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</si>
  <si>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</si>
  <si>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</si>
  <si>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</si>
  <si>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</si>
  <si>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</si>
  <si>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</si>
  <si>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</si>
  <si>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</si>
  <si>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</si>
  <si>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</si>
  <si>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</si>
  <si>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</si>
  <si>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</si>
  <si>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</si>
  <si>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</si>
  <si>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</si>
  <si>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</si>
  <si>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</si>
  <si>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</si>
  <si>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</si>
  <si>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</si>
  <si>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</si>
  <si>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</si>
  <si>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</si>
  <si>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</si>
  <si>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</si>
  <si>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</si>
  <si>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</si>
  <si>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</si>
  <si>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</si>
  <si>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</si>
  <si>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</si>
  <si>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</si>
  <si>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</si>
  <si>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</si>
  <si>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</si>
  <si>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</si>
  <si>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</si>
  <si>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</si>
  <si>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</si>
  <si>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</si>
  <si>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</si>
  <si>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</si>
  <si>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</si>
  <si>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</si>
  <si>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</si>
  <si>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</si>
  <si>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</si>
  <si>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</si>
  <si>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</si>
  <si>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</si>
  <si>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</si>
  <si>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</si>
  <si>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</si>
  <si>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</si>
  <si>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</si>
  <si>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</si>
  <si>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</si>
  <si>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</si>
  <si>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</si>
  <si>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</si>
  <si>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</si>
  <si>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</si>
  <si>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</si>
  <si>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</si>
  <si>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</si>
  <si>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</si>
  <si>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</si>
  <si>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</si>
  <si>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</si>
  <si>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</si>
  <si>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</si>
  <si>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</si>
  <si>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</si>
  <si>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</si>
  <si>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</si>
  <si>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</si>
  <si>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</si>
  <si>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</si>
  <si>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</si>
  <si>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</si>
  <si>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</si>
  <si>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</si>
  <si>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</si>
  <si>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</si>
  <si>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</si>
  <si>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</si>
  <si>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</si>
  <si>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</si>
  <si>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</si>
  <si>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</si>
  <si>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</si>
  <si>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</si>
  <si>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</si>
  <si>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</si>
  <si>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</si>
  <si>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</si>
  <si>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</si>
  <si>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</si>
  <si>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</si>
  <si>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</si>
  <si>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</si>
  <si>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</si>
  <si>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</si>
  <si>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</si>
  <si>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</si>
  <si>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</si>
  <si>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</si>
  <si>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</si>
  <si>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</si>
  <si>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</si>
  <si>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</si>
  <si>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</si>
  <si>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</si>
  <si>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</si>
  <si>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</si>
  <si>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</si>
  <si>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</si>
  <si>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</si>
  <si>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</si>
  <si>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</si>
  <si>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</si>
  <si>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</si>
  <si>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</si>
  <si>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</si>
  <si>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</si>
  <si>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</si>
  <si>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</si>
  <si>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</si>
  <si>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</si>
  <si>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</si>
  <si>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</si>
  <si>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</si>
  <si>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</si>
  <si>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</si>
  <si>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</si>
  <si>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</si>
  <si>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</si>
  <si>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</si>
  <si>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</si>
  <si>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</si>
  <si>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</si>
  <si>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</si>
  <si>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</si>
  <si>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</si>
  <si>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</si>
  <si>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</si>
  <si>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</si>
  <si>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</si>
  <si>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</si>
  <si>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</si>
  <si>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</si>
  <si>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</si>
  <si>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</si>
  <si>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</si>
  <si>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</si>
  <si>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</si>
  <si>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</si>
  <si>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</si>
  <si>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</si>
  <si>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</si>
  <si>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</si>
  <si>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</si>
  <si>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</si>
  <si>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</si>
  <si>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</si>
  <si>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</si>
  <si>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</si>
  <si>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</si>
  <si>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</si>
  <si>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</si>
  <si>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</si>
  <si>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</si>
  <si>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</si>
  <si>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</si>
  <si>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</si>
  <si>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</si>
  <si>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</si>
  <si>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</si>
  <si>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</si>
  <si>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</si>
  <si>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</si>
  <si>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</si>
  <si>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</si>
  <si>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</si>
  <si>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</si>
  <si>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</si>
  <si>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</si>
  <si>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</si>
  <si>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</si>
  <si>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</si>
  <si>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</si>
  <si>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</si>
  <si>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</si>
  <si>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</si>
  <si>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</si>
  <si>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</si>
  <si>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</si>
  <si>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</si>
  <si>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</si>
  <si>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</si>
  <si>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</si>
  <si>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</si>
  <si>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</si>
  <si>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</si>
  <si>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</si>
  <si>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</si>
  <si>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</si>
  <si>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</si>
  <si>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</si>
  <si>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</si>
  <si>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</si>
  <si>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</si>
  <si>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</si>
  <si>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</si>
  <si>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</si>
  <si>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</si>
  <si>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</si>
  <si>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</si>
  <si>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</si>
  <si>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</si>
  <si>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</si>
  <si>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</si>
  <si>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</si>
  <si>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</si>
  <si>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</si>
  <si>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</si>
  <si>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</si>
  <si>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</si>
  <si>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</si>
  <si>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</si>
  <si>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</si>
  <si>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</si>
  <si>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</si>
  <si>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</si>
  <si>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</si>
  <si>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</si>
  <si>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</si>
  <si>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</si>
  <si>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</si>
  <si>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</si>
  <si>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</si>
  <si>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</si>
  <si>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</si>
  <si>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</si>
  <si>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</si>
  <si>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</si>
  <si>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</si>
  <si>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</si>
  <si>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</si>
  <si>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</si>
  <si>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</si>
  <si>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</si>
  <si>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</si>
  <si>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</si>
  <si>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</si>
  <si>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</si>
  <si>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</si>
  <si>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</si>
  <si>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</si>
  <si>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</si>
  <si>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</si>
  <si>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</si>
  <si>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</si>
  <si>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</si>
  <si>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</si>
  <si>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</si>
  <si>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</si>
  <si>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</si>
  <si>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</si>
  <si>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</si>
  <si>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</si>
  <si>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</si>
  <si>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</si>
  <si>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</si>
  <si>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</si>
  <si>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</si>
  <si>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</si>
  <si>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</si>
  <si>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</si>
  <si>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</si>
  <si>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</si>
  <si>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</si>
  <si>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</si>
  <si>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</si>
  <si>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</si>
  <si>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</si>
  <si>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</si>
  <si>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</si>
  <si>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</si>
  <si>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</si>
  <si>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</si>
  <si>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</si>
  <si>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</si>
  <si>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</si>
  <si>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</si>
  <si>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</si>
  <si>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</si>
  <si>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</si>
  <si>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</si>
  <si>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</si>
  <si>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</si>
  <si>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</si>
  <si>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</si>
  <si>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</si>
  <si>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</si>
  <si>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</si>
  <si>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</si>
  <si>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</si>
  <si>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</si>
  <si>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</si>
  <si>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</si>
  <si>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</si>
  <si>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</si>
  <si>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</si>
  <si>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</si>
  <si>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</si>
  <si>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</si>
  <si>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</si>
  <si>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</si>
  <si>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</si>
  <si>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</si>
  <si>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</si>
  <si>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</si>
  <si>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</si>
  <si>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</si>
  <si>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</si>
  <si>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</si>
  <si>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</si>
  <si>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</si>
  <si>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</si>
  <si>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</si>
  <si>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</si>
  <si>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</si>
  <si>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</si>
  <si>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</si>
  <si>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</si>
  <si>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</si>
  <si>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</si>
  <si>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</si>
  <si>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</si>
  <si>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</si>
  <si>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</si>
  <si>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</si>
  <si>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</si>
  <si>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</si>
  <si>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</si>
  <si>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</si>
  <si>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</si>
  <si>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</si>
  <si>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</si>
  <si>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</si>
  <si>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</si>
  <si>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</si>
  <si>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</si>
  <si>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</si>
  <si>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</si>
  <si>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</si>
  <si>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</si>
  <si>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</si>
  <si>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</si>
  <si>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</si>
  <si>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</si>
  <si>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</si>
  <si>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</si>
  <si>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</si>
  <si>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</si>
  <si>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</si>
  <si>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</si>
  <si>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</si>
  <si>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</si>
  <si>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</si>
  <si>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</si>
  <si>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</si>
  <si>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</si>
  <si>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</si>
  <si>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</si>
  <si>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</si>
  <si>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</si>
  <si>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</si>
  <si>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</si>
  <si>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</si>
  <si>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</si>
  <si>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</si>
  <si>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</si>
  <si>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</si>
  <si>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</si>
  <si>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</si>
  <si>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</si>
  <si>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</si>
  <si>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</si>
  <si>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</si>
  <si>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</si>
  <si>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</si>
  <si>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</si>
  <si>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</si>
  <si>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</si>
  <si>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</si>
  <si>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</si>
  <si>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</si>
  <si>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</si>
  <si>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</si>
  <si>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</si>
  <si>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</si>
  <si>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</si>
  <si>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</si>
  <si>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</si>
  <si>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</si>
  <si>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</si>
  <si>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</si>
  <si>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</si>
  <si>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</si>
  <si>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</si>
  <si>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</si>
  <si>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</si>
  <si>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</si>
  <si>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</si>
  <si>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</si>
  <si>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</si>
  <si>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</si>
  <si>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</si>
  <si>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</si>
  <si>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</si>
  <si>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</si>
  <si>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</si>
  <si>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</si>
  <si>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</si>
  <si>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</si>
  <si>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</si>
  <si>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</si>
  <si>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</si>
  <si>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</si>
  <si>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</si>
  <si>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</si>
  <si>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</si>
  <si>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</si>
  <si>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</si>
  <si>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</si>
  <si>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</si>
  <si>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</si>
  <si>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</si>
  <si>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</si>
  <si>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</si>
  <si>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</si>
  <si>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</si>
  <si>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</si>
  <si>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</si>
  <si>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</si>
  <si>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</si>
  <si>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</si>
  <si>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</si>
  <si>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</si>
  <si>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</si>
  <si>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</si>
  <si>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</si>
  <si>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</si>
  <si>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</si>
  <si>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</si>
  <si>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</si>
  <si>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</si>
  <si>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</si>
  <si>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</si>
  <si>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</si>
  <si>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</si>
  <si>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</si>
  <si>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</si>
  <si>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</si>
  <si>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</si>
  <si>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</si>
  <si>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</si>
  <si>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</si>
  <si>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</si>
  <si>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</si>
  <si>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</si>
  <si>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</si>
  <si>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</si>
  <si>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</si>
  <si>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</si>
  <si>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</si>
  <si>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</si>
  <si>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</si>
  <si>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</si>
  <si>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</si>
  <si>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</si>
  <si>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</si>
  <si>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</si>
  <si>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</si>
  <si>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</si>
  <si>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</si>
  <si>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</si>
  <si>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</si>
  <si>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</si>
  <si>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</si>
  <si>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</si>
  <si>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</si>
  <si>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</si>
  <si>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</si>
  <si>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</si>
  <si>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</si>
  <si>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</si>
  <si>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</si>
  <si>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</si>
  <si>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</si>
  <si>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</si>
  <si>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</si>
  <si>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</si>
  <si>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</si>
  <si>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</si>
  <si>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</si>
  <si>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</si>
  <si>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</si>
  <si>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</si>
  <si>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</si>
  <si>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</si>
  <si>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</si>
  <si>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</si>
  <si>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</si>
  <si>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</si>
  <si>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</si>
  <si>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</si>
  <si>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</si>
  <si>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</si>
  <si>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</si>
  <si>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</si>
  <si>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</si>
  <si>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</si>
  <si>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</si>
  <si>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</si>
  <si>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</si>
  <si>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</si>
  <si>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</si>
  <si>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</si>
  <si>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</si>
  <si>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</si>
  <si>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</si>
  <si>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</si>
  <si>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</si>
  <si>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</si>
  <si>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</si>
  <si>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</si>
  <si>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</si>
  <si>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</si>
  <si>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</si>
  <si>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</si>
  <si>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</si>
  <si>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</si>
  <si>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</si>
  <si>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</si>
  <si>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</si>
  <si>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</si>
  <si>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</si>
  <si>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</si>
  <si>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</si>
  <si>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</si>
  <si>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</si>
  <si>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</si>
  <si>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</si>
  <si>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</si>
  <si>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</si>
  <si>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</si>
  <si>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</si>
  <si>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</si>
  <si>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</si>
  <si>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</si>
  <si>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</si>
  <si>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</si>
  <si>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</si>
  <si>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</si>
  <si>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</si>
  <si>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</si>
  <si>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</si>
  <si>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</si>
  <si>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</si>
  <si>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</si>
  <si>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</si>
  <si>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</si>
  <si>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</si>
  <si>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</si>
  <si>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</si>
  <si>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</si>
  <si>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</si>
  <si>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</si>
  <si>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</si>
  <si>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</si>
  <si>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</si>
  <si>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</si>
  <si>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</si>
  <si>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</si>
  <si>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</si>
  <si>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</si>
  <si>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</si>
  <si>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</si>
  <si>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</si>
  <si>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</si>
  <si>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</si>
  <si>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</si>
  <si>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</si>
  <si>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</si>
  <si>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</si>
  <si>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</si>
  <si>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</si>
  <si>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</si>
  <si>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</si>
  <si>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</si>
  <si>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</si>
  <si>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</si>
  <si>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</si>
  <si>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</si>
  <si>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</si>
  <si>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</si>
  <si>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</si>
  <si>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</si>
  <si>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</si>
  <si>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</si>
  <si>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</si>
  <si>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</si>
  <si>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</si>
  <si>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</si>
  <si>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</si>
  <si>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</si>
  <si>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</si>
  <si>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</si>
  <si>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</si>
  <si>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</si>
  <si>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</si>
  <si>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</si>
  <si>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</si>
  <si>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</si>
  <si>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</si>
  <si>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</si>
  <si>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</si>
  <si>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</si>
  <si>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</si>
  <si>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</si>
  <si>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</si>
  <si>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</si>
  <si>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</si>
  <si>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</si>
  <si>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</si>
  <si>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</si>
  <si>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</si>
  <si>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</si>
  <si>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</si>
  <si>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</si>
  <si>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</si>
  <si>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</si>
  <si>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</si>
  <si>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</si>
  <si>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</si>
  <si>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</si>
  <si>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</si>
  <si>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</si>
  <si>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</si>
  <si>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</si>
  <si>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</si>
  <si>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</si>
  <si>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</si>
  <si>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</si>
  <si>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</si>
  <si>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</si>
  <si>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</si>
  <si>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</si>
  <si>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</si>
  <si>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</si>
  <si>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</si>
  <si>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</si>
  <si>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</si>
  <si>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</si>
  <si>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</si>
  <si>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</si>
  <si>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</si>
  <si>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</si>
  <si>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</si>
  <si>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</si>
  <si>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</si>
  <si>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</si>
  <si>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</si>
  <si>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</si>
  <si>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</si>
  <si>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</si>
  <si>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</si>
  <si>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</si>
  <si>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</si>
  <si>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</si>
  <si>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</si>
  <si>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</si>
  <si>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</si>
  <si>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</si>
  <si>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</si>
  <si>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</si>
  <si>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</si>
  <si>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</si>
  <si>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</si>
  <si>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</si>
  <si>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</si>
  <si>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</si>
  <si>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</si>
  <si>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</si>
  <si>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</si>
  <si>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</si>
  <si>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</si>
  <si>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</si>
  <si>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</si>
  <si>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</si>
  <si>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</si>
  <si>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</si>
  <si>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</si>
  <si>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</si>
  <si>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</si>
  <si>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</si>
  <si>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</si>
  <si>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</si>
  <si>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</si>
  <si>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</si>
  <si>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</si>
  <si>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</si>
  <si>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</si>
  <si>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</si>
  <si>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</si>
  <si>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</si>
  <si>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</si>
  <si>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</si>
  <si>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</si>
  <si>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</si>
  <si>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</si>
  <si>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</si>
  <si>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</si>
  <si>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</si>
  <si>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</si>
  <si>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</si>
  <si>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</si>
  <si>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</si>
  <si>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</si>
  <si>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</si>
  <si>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</si>
  <si>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</si>
  <si>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</si>
  <si>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</si>
  <si>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</si>
  <si>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</si>
  <si>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</si>
  <si>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</si>
  <si>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</si>
  <si>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</si>
  <si>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</si>
  <si>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</si>
  <si>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</si>
  <si>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</si>
  <si>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</si>
  <si>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</si>
  <si>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</si>
  <si>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</si>
  <si>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</si>
  <si>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</si>
  <si>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</si>
  <si>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</si>
  <si>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</si>
  <si>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</si>
  <si>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</si>
  <si>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</si>
  <si>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</si>
  <si>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</si>
  <si>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</si>
  <si>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</si>
  <si>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</si>
  <si>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</si>
  <si>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</si>
  <si>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</si>
  <si>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</si>
  <si>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</si>
  <si>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</si>
  <si>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</si>
  <si>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</si>
  <si>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</si>
  <si>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</si>
  <si>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</si>
  <si>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</si>
  <si>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</si>
  <si>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</si>
  <si>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</si>
  <si>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</si>
  <si>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</si>
  <si>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</si>
  <si>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</si>
  <si>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</si>
  <si>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</si>
  <si>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</si>
  <si>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</si>
  <si>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</si>
  <si>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</si>
  <si>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</si>
  <si>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</si>
  <si>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</si>
  <si>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</si>
  <si>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</si>
  <si>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</si>
  <si>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</si>
  <si>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</si>
  <si>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</si>
  <si>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</si>
  <si>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</si>
  <si>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</si>
  <si>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</si>
  <si>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</si>
  <si>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</si>
  <si>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</si>
  <si>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</si>
  <si>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</si>
  <si>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</si>
  <si>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</si>
  <si>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</si>
  <si>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</si>
  <si>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</si>
  <si>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</si>
  <si>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</si>
  <si>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</si>
  <si>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</si>
  <si>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</si>
  <si>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</si>
  <si>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</si>
  <si>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</si>
  <si>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</si>
  <si>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</si>
  <si>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</si>
  <si>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</si>
  <si>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</si>
  <si>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</si>
  <si>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</si>
  <si>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</si>
  <si>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</si>
  <si>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</si>
  <si>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</si>
  <si>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</si>
  <si>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</si>
  <si>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</si>
  <si>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</si>
  <si>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</si>
  <si>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</si>
  <si>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</si>
  <si>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</si>
  <si>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</si>
  <si>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</si>
  <si>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</si>
  <si>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</si>
  <si>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</si>
  <si>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</si>
  <si>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</si>
  <si>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</si>
  <si>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</si>
  <si>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</si>
  <si>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</si>
  <si>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</si>
  <si>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</si>
  <si>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</si>
  <si>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</si>
  <si>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</si>
  <si>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</si>
  <si>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</si>
  <si>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</si>
  <si>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</si>
  <si>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</si>
  <si>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</si>
  <si>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</si>
  <si>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</si>
  <si>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</si>
  <si>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</si>
  <si>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</si>
  <si>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</si>
  <si>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</si>
  <si>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</si>
  <si>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</si>
  <si>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</si>
  <si>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</si>
  <si>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</si>
  <si>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</si>
  <si>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</si>
  <si>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</si>
  <si>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</si>
  <si>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</si>
  <si>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</si>
  <si>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</si>
  <si>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</si>
  <si>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</si>
  <si>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</si>
  <si>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</si>
  <si>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</si>
  <si>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</si>
  <si>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</si>
  <si>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</si>
  <si>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</si>
  <si>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</si>
  <si>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</si>
  <si>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</si>
  <si>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</si>
  <si>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</si>
  <si>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</si>
  <si>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</si>
  <si>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</si>
  <si>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</si>
  <si>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</si>
  <si>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</si>
  <si>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</si>
  <si>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</si>
  <si>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</si>
  <si>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</si>
  <si>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</si>
  <si>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</si>
  <si>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</si>
  <si>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</si>
  <si>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</si>
  <si>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</si>
  <si>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</si>
  <si>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</si>
  <si>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</si>
  <si>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</si>
  <si>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</si>
  <si>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</si>
  <si>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</si>
  <si>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</si>
  <si>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</si>
  <si>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</si>
  <si>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</si>
  <si>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</si>
  <si>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</si>
  <si>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</si>
  <si>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</si>
  <si>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</si>
  <si>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</si>
  <si>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</si>
  <si>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</si>
  <si>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</si>
  <si>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</si>
  <si>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</si>
  <si>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</si>
  <si>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</si>
  <si>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</si>
  <si>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</si>
  <si>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</si>
  <si>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</si>
  <si>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</si>
  <si>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</si>
  <si>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</si>
  <si>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</si>
  <si>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</si>
  <si>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</si>
  <si>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</si>
  <si>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</si>
  <si>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</si>
  <si>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</si>
  <si>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</si>
  <si>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</si>
  <si>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</si>
  <si>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</si>
  <si>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</si>
  <si>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</si>
  <si>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</si>
  <si>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</si>
  <si>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</si>
  <si>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</si>
  <si>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</si>
  <si>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</si>
  <si>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</si>
  <si>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</si>
  <si>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</si>
  <si>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</si>
  <si>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</si>
  <si>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</si>
  <si>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</si>
  <si>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</si>
  <si>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</si>
  <si>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</si>
  <si>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</si>
  <si>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</si>
  <si>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</si>
  <si>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</si>
  <si>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</si>
  <si>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</si>
  <si>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</si>
  <si>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</si>
  <si>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</si>
  <si>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</si>
  <si>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</si>
  <si>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</si>
  <si>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</si>
  <si>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</si>
  <si>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</si>
  <si>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</si>
  <si>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</si>
  <si>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</si>
  <si>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</si>
  <si>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</si>
  <si>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</si>
  <si>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</si>
  <si>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</si>
  <si>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</si>
  <si>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</si>
  <si>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</si>
  <si>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</si>
  <si>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</si>
  <si>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</si>
  <si>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</si>
  <si>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</si>
  <si>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</si>
  <si>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</si>
  <si>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</si>
  <si>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</si>
  <si>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</si>
  <si>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</si>
  <si>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</si>
  <si>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</si>
  <si>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</si>
  <si>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</si>
  <si>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</si>
  <si>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</si>
  <si>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</si>
  <si>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</si>
  <si>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</si>
  <si>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</si>
  <si>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</si>
  <si>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</si>
  <si>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</si>
  <si>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</si>
  <si>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</si>
  <si>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</si>
  <si>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</si>
  <si>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</si>
  <si>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</si>
  <si>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</si>
  <si>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</si>
  <si>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</si>
  <si>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</si>
  <si>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</si>
  <si>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</si>
  <si>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</si>
  <si>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</si>
  <si>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</si>
  <si>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</si>
  <si>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</si>
  <si>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</si>
  <si>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</si>
  <si>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</si>
  <si>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</si>
  <si>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</si>
  <si>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</si>
  <si>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</si>
  <si>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</si>
  <si>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</si>
  <si>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</si>
  <si>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</si>
  <si>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</si>
  <si>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</si>
  <si>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</si>
  <si>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</si>
  <si>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</si>
  <si>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</si>
  <si>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</si>
  <si>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</si>
  <si>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</si>
  <si>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</si>
  <si>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</si>
  <si>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</si>
  <si>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</si>
  <si>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</si>
  <si>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</si>
  <si>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</si>
  <si>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</si>
  <si>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</si>
  <si>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</si>
  <si>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</si>
  <si>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</si>
  <si>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</si>
  <si>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</si>
  <si>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</si>
  <si>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</si>
  <si>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</si>
  <si>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</si>
  <si>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</si>
  <si>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</si>
  <si>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</si>
  <si>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</si>
  <si>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</si>
  <si>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</si>
  <si>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</si>
  <si>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</si>
  <si>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</si>
  <si>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</si>
  <si>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</si>
  <si>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</si>
  <si>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</si>
  <si>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</si>
  <si>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</si>
  <si>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</si>
  <si>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</si>
  <si>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</si>
  <si>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</si>
  <si>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</si>
  <si>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</si>
  <si>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</si>
  <si>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</si>
  <si>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</si>
  <si>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</si>
  <si>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</si>
  <si>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</si>
  <si>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</si>
  <si>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</si>
  <si>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</si>
  <si>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</si>
  <si>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</si>
  <si>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</si>
  <si>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</si>
  <si>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</si>
  <si>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</si>
  <si>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</si>
  <si>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</si>
  <si>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</si>
  <si>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</si>
  <si>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</si>
  <si>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</si>
  <si>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</si>
  <si>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</si>
  <si>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</si>
  <si>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</si>
  <si>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</si>
  <si>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</si>
  <si>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</si>
  <si>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</si>
  <si>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</si>
  <si>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</si>
  <si>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</si>
  <si>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</si>
  <si>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</si>
  <si>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</si>
  <si>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</si>
  <si>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</si>
  <si>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</si>
  <si>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</si>
  <si>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</si>
  <si>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</si>
  <si>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</si>
  <si>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</si>
  <si>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</si>
  <si>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</si>
  <si>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</si>
  <si>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</si>
  <si>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</si>
  <si>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</si>
  <si>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</si>
  <si>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</si>
  <si>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</si>
  <si>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</si>
  <si>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</si>
  <si>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</si>
  <si>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</si>
  <si>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</si>
  <si>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</si>
  <si>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</si>
  <si>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</si>
  <si>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</si>
  <si>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</si>
  <si>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</si>
  <si>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</si>
  <si>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</si>
  <si>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</si>
  <si>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</si>
  <si>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</si>
  <si>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</si>
  <si>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</si>
  <si>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</si>
  <si>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</si>
  <si>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</si>
  <si>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</si>
  <si>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</si>
  <si>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</si>
  <si>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</si>
  <si>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</si>
  <si>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</si>
  <si>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</si>
  <si>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</si>
  <si>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</si>
  <si>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</si>
  <si>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</si>
  <si>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</si>
  <si>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</si>
  <si>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</si>
  <si>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</si>
  <si>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</si>
  <si>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</si>
  <si>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</si>
  <si>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</si>
  <si>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</si>
  <si>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</si>
  <si>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</si>
  <si>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</si>
  <si>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</si>
  <si>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</si>
  <si>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</si>
  <si>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</si>
  <si>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</si>
  <si>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</si>
  <si>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</si>
  <si>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</si>
  <si>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</si>
  <si>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</si>
  <si>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</si>
  <si>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</si>
  <si>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</si>
  <si>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</si>
  <si>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</si>
  <si>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</si>
  <si>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</si>
  <si>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</si>
  <si>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</si>
  <si>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</si>
  <si>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</si>
  <si>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</si>
  <si>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</si>
  <si>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</si>
  <si>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</si>
  <si>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</si>
  <si>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</si>
  <si>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</si>
  <si>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</si>
  <si>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</si>
  <si>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</si>
  <si>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</si>
  <si>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</si>
  <si>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</si>
  <si>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</si>
  <si>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</si>
  <si>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</si>
  <si>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</si>
  <si>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</si>
  <si>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</si>
  <si>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</si>
  <si>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</si>
  <si>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</si>
  <si>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</si>
  <si>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</si>
  <si>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</si>
  <si>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</si>
  <si>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</si>
  <si>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</si>
  <si>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</si>
  <si>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</si>
  <si>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</si>
  <si>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</si>
  <si>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</si>
  <si>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</si>
  <si>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</si>
  <si>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</si>
  <si>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</si>
  <si>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</si>
  <si>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</si>
  <si>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</si>
  <si>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</si>
  <si>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</si>
  <si>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</si>
  <si>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</si>
  <si>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</si>
  <si>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</si>
  <si>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</si>
  <si>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</si>
  <si>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</si>
  <si>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</si>
  <si>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</si>
  <si>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</si>
  <si>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</si>
  <si>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</si>
  <si>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</si>
  <si>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</si>
  <si>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</si>
  <si>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</si>
  <si>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</si>
  <si>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</si>
  <si>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</si>
  <si>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</si>
  <si>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</si>
  <si>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</si>
  <si>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</si>
  <si>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</si>
  <si>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</si>
  <si>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</si>
  <si>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</si>
  <si>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</si>
  <si>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</si>
  <si>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</si>
  <si>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</si>
  <si>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</si>
  <si>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</si>
  <si>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</si>
  <si>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</si>
  <si>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</si>
  <si>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</si>
  <si>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</si>
  <si>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</si>
  <si>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</si>
  <si>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</si>
  <si>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</si>
  <si>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</si>
  <si>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</si>
  <si>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</si>
  <si>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</si>
  <si>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</si>
  <si>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</si>
  <si>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</si>
  <si>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</si>
  <si>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</si>
  <si>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</si>
  <si>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</si>
  <si>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</si>
  <si>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</si>
  <si>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</si>
  <si>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</si>
  <si>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</si>
  <si>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</si>
  <si>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</si>
  <si>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</si>
  <si>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</si>
  <si>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</si>
  <si>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</si>
  <si>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</si>
  <si>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</si>
  <si>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</si>
  <si>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</si>
  <si>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</si>
  <si>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</si>
  <si>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</si>
  <si>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</si>
  <si>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</si>
  <si>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</si>
  <si>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</si>
  <si>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</si>
  <si>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</si>
  <si>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</si>
  <si>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</si>
  <si>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</si>
  <si>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</si>
  <si>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</si>
  <si>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</si>
  <si>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</si>
  <si>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</si>
  <si>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</si>
  <si>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</si>
  <si>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</si>
  <si>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</si>
  <si>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</si>
  <si>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</si>
  <si>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</si>
  <si>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</si>
  <si>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</si>
  <si>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</si>
  <si>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</si>
  <si>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</si>
  <si>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</si>
  <si>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</si>
  <si>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</si>
  <si>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</si>
  <si>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</si>
  <si>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</si>
  <si>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</si>
  <si>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</si>
  <si>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</si>
  <si>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</si>
  <si>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</si>
  <si>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</si>
  <si>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</si>
  <si>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</si>
  <si>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</si>
  <si>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</si>
  <si>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</si>
  <si>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</si>
  <si>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</si>
  <si>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</si>
  <si>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</si>
  <si>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</si>
  <si>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</si>
  <si>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</si>
  <si>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</si>
  <si>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</si>
  <si>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</si>
  <si>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</si>
  <si>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</si>
  <si>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</si>
  <si>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</si>
  <si>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</si>
  <si>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</si>
  <si>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</si>
  <si>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</si>
  <si>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</si>
  <si>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</si>
  <si>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</si>
  <si>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</si>
  <si>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</si>
  <si>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</si>
  <si>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</si>
  <si>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</si>
  <si>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</si>
  <si>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</si>
  <si>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</si>
  <si>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</si>
  <si>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</si>
  <si>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</si>
  <si>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</si>
  <si>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</si>
  <si>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</si>
  <si>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</si>
  <si>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</si>
  <si>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</si>
  <si>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</si>
  <si>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</si>
  <si>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</si>
  <si>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</si>
  <si>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</si>
  <si>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</si>
  <si>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</si>
  <si>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</si>
  <si>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</si>
  <si>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</si>
  <si>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</si>
  <si>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</si>
  <si>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</si>
  <si>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</si>
  <si>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</si>
  <si>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</si>
  <si>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</si>
  <si>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</si>
  <si>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</si>
  <si>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</si>
  <si>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</si>
  <si>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</si>
  <si>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</si>
  <si>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</si>
  <si>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</si>
  <si>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</si>
  <si>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</si>
  <si>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</si>
  <si>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</si>
  <si>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</si>
  <si>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</si>
  <si>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</si>
  <si>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</si>
  <si>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</si>
  <si>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</si>
  <si>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</si>
  <si>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</si>
  <si>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</si>
  <si>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</si>
  <si>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</si>
  <si>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</si>
  <si>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</si>
  <si>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</si>
  <si>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</si>
  <si>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</si>
  <si>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</si>
  <si>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</si>
  <si>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</si>
  <si>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</si>
  <si>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</si>
  <si>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</si>
  <si>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</si>
  <si>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</si>
  <si>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</si>
  <si>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</si>
  <si>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</si>
  <si>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</si>
  <si>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</si>
  <si>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</si>
  <si>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</si>
  <si>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</si>
  <si>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</si>
  <si>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</si>
  <si>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</si>
  <si>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</si>
  <si>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</si>
  <si>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</si>
  <si>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</si>
  <si>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</si>
  <si>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</si>
  <si>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</si>
  <si>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</si>
  <si>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</si>
  <si>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</si>
  <si>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</si>
  <si>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</si>
  <si>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</si>
  <si>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</si>
  <si>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</si>
  <si>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</si>
  <si>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</si>
  <si>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</si>
  <si>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</si>
  <si>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</si>
  <si>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</si>
  <si>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</si>
  <si>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</si>
  <si>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</si>
  <si>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</si>
  <si>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</si>
  <si>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</si>
  <si>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</si>
  <si>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</si>
  <si>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</si>
  <si>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</si>
  <si>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</si>
  <si>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</si>
  <si>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</si>
  <si>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</si>
  <si>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</si>
  <si>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</si>
  <si>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</si>
  <si>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</si>
  <si>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</si>
  <si>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</si>
  <si>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</si>
  <si>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</si>
  <si>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</si>
  <si>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</si>
  <si>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</si>
  <si>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</si>
  <si>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</si>
  <si>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</si>
  <si>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</si>
  <si>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</si>
  <si>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</si>
  <si>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</si>
  <si>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</si>
  <si>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</si>
  <si>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</si>
  <si>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</si>
  <si>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</si>
  <si>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</si>
  <si>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</si>
  <si>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</si>
  <si>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</si>
  <si>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</si>
  <si>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</si>
  <si>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</si>
  <si>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</si>
  <si>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</si>
  <si>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</si>
  <si>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</si>
  <si>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</si>
  <si>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</si>
  <si>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</si>
  <si>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</si>
  <si>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</si>
  <si>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</si>
  <si>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</si>
  <si>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</si>
  <si>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</si>
  <si>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</si>
  <si>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</si>
  <si>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</si>
  <si>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</si>
  <si>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</si>
  <si>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</si>
  <si>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</si>
  <si>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</si>
  <si>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</si>
  <si>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</si>
  <si>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</si>
  <si>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</si>
  <si>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</si>
  <si>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</si>
  <si>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</si>
  <si>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</si>
  <si>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</si>
  <si>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</si>
  <si>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</si>
  <si>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</si>
  <si>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</si>
  <si>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</si>
  <si>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</si>
  <si>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</si>
  <si>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</si>
  <si>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</si>
  <si>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</si>
  <si>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</si>
  <si>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</si>
  <si>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</si>
  <si>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</si>
  <si>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</si>
  <si>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</si>
  <si>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</si>
  <si>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</si>
  <si>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</si>
  <si>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</si>
  <si>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</si>
  <si>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</si>
  <si>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</si>
  <si>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</si>
  <si>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</si>
  <si>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</si>
  <si>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</si>
  <si>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</si>
  <si>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</si>
  <si>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</si>
  <si>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</si>
  <si>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</si>
  <si>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</si>
  <si>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</si>
  <si>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</si>
  <si>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</si>
  <si>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</si>
  <si>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</si>
  <si>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</si>
  <si>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</si>
  <si>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</si>
  <si>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</si>
  <si>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</si>
  <si>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</si>
  <si>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</si>
  <si>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</si>
  <si>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</si>
  <si>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</si>
  <si>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</si>
  <si>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</si>
  <si>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</si>
  <si>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</si>
  <si>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</si>
  <si>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</si>
  <si>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</si>
  <si>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</si>
  <si>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</si>
  <si>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</si>
  <si>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</si>
  <si>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</si>
  <si>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</si>
  <si>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</si>
  <si>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</si>
  <si>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</si>
  <si>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</si>
  <si>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</si>
  <si>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</si>
  <si>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</si>
  <si>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</si>
  <si>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</si>
  <si>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</si>
  <si>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</si>
  <si>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</si>
  <si>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</si>
  <si>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</si>
  <si>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</si>
  <si>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</si>
  <si>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</si>
  <si>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</si>
  <si>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</si>
  <si>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</si>
  <si>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</si>
  <si>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</si>
  <si>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</si>
  <si>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</si>
  <si>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</si>
  <si>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</si>
  <si>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</si>
  <si>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</si>
  <si>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</si>
  <si>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</si>
  <si>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</si>
  <si>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</si>
  <si>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</si>
  <si>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</si>
  <si>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</si>
  <si>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</si>
  <si>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</si>
  <si>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</si>
  <si>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</si>
  <si>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</si>
  <si>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</si>
  <si>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</si>
  <si>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</si>
  <si>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</si>
  <si>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</si>
  <si>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</si>
  <si>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</si>
  <si>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</si>
  <si>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</si>
  <si>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</si>
  <si>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</si>
  <si>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</si>
  <si>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</si>
  <si>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</si>
  <si>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</si>
  <si>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</si>
  <si>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</si>
  <si>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</si>
  <si>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</si>
  <si>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</si>
  <si>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</si>
  <si>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</si>
  <si>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</si>
  <si>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</si>
  <si>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</si>
  <si>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</si>
  <si>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</si>
  <si>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</si>
  <si>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</si>
  <si>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</si>
  <si>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</si>
  <si>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</si>
  <si>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</si>
  <si>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</si>
  <si>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</si>
  <si>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</si>
  <si>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</si>
  <si>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</si>
  <si>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</si>
  <si>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</si>
  <si>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</si>
  <si>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</si>
  <si>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</si>
  <si>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</si>
  <si>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</si>
  <si>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</si>
  <si>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</si>
  <si>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</si>
  <si>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</si>
  <si>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</si>
  <si>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</si>
  <si>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</si>
  <si>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</si>
  <si>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</si>
  <si>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</si>
  <si>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</si>
  <si>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</si>
  <si>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</si>
  <si>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</si>
  <si>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</si>
  <si>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</si>
  <si>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</si>
  <si>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</si>
  <si>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</si>
  <si>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</si>
  <si>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</si>
  <si>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</si>
  <si>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</si>
  <si>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</si>
  <si>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</si>
  <si>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</si>
  <si>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</si>
  <si>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</si>
  <si>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</si>
  <si>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</si>
  <si>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</si>
  <si>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</si>
  <si>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</si>
  <si>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</si>
  <si>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</si>
  <si>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</si>
  <si>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</si>
  <si>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</si>
  <si>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</si>
  <si>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</si>
  <si>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</si>
  <si>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</si>
  <si>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</si>
  <si>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</si>
  <si>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</si>
  <si>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</si>
  <si>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</si>
  <si>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</si>
  <si>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</si>
  <si>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</si>
  <si>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</si>
  <si>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</si>
  <si>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</si>
  <si>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</si>
  <si>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</si>
  <si>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</si>
  <si>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</si>
  <si>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</si>
  <si>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</si>
  <si>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</si>
  <si>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</si>
  <si>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</si>
  <si>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</si>
  <si>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</si>
  <si>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</si>
  <si>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</si>
  <si>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</si>
  <si>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</si>
  <si>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</si>
  <si>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</si>
  <si>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</si>
  <si>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</si>
  <si>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</si>
  <si>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</si>
  <si>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</si>
  <si>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</si>
  <si>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</si>
  <si>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</si>
  <si>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</si>
  <si>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</si>
  <si>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</si>
  <si>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</si>
  <si>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</si>
  <si>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</si>
  <si>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</si>
  <si>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</si>
  <si>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</si>
  <si>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</si>
  <si>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</si>
  <si>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</si>
  <si>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</si>
  <si>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</si>
  <si>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</si>
  <si>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</si>
  <si>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</si>
  <si>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</si>
  <si>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</si>
  <si>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</si>
  <si>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</si>
  <si>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</si>
  <si>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</si>
  <si>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</si>
  <si>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</si>
  <si>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</si>
  <si>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</si>
  <si>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</si>
  <si>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</si>
  <si>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</si>
  <si>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</si>
  <si>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</si>
  <si>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</si>
  <si>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</si>
  <si>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</si>
  <si>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</si>
  <si>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</si>
  <si>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</si>
  <si>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</si>
  <si>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</si>
  <si>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</si>
  <si>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</si>
  <si>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</si>
  <si>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</si>
  <si>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</si>
  <si>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</si>
  <si>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</si>
  <si>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</si>
  <si>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</si>
  <si>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</si>
  <si>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</si>
  <si>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</si>
  <si>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</si>
  <si>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</si>
  <si>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</si>
  <si>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</si>
  <si>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</si>
  <si>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</si>
  <si>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</si>
  <si>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</si>
  <si>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</si>
  <si>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</si>
  <si>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</si>
  <si>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</si>
  <si>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</si>
  <si>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</si>
  <si>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</si>
  <si>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</si>
  <si>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</si>
  <si>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</si>
  <si>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</si>
  <si>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</si>
  <si>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</si>
  <si>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</si>
  <si>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</si>
  <si>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</si>
  <si>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</si>
  <si>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</si>
  <si>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</si>
  <si>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</si>
  <si>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</si>
  <si>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</si>
  <si>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</si>
  <si>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</si>
  <si>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</si>
  <si>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</si>
  <si>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</si>
  <si>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</si>
  <si>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</si>
  <si>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</si>
  <si>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</si>
  <si>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</si>
  <si>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</si>
  <si>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</si>
  <si>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</si>
  <si>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</si>
  <si>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</si>
  <si>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</si>
  <si>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</si>
  <si>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</si>
  <si>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</si>
  <si>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</si>
  <si>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</si>
  <si>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</si>
  <si>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</si>
  <si>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</si>
  <si>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</si>
  <si>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</si>
  <si>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</si>
  <si>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</si>
  <si>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</si>
  <si>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</si>
  <si>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</si>
  <si>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</si>
  <si>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</si>
  <si>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</si>
  <si>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</si>
  <si>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</si>
  <si>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</si>
  <si>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</si>
  <si>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</si>
  <si>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</si>
  <si>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</si>
  <si>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</si>
  <si>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</si>
  <si>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</si>
  <si>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</si>
  <si>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</si>
  <si>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</si>
  <si>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</si>
  <si>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</si>
  <si>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</si>
  <si>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</si>
  <si>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</si>
  <si>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</si>
  <si>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</si>
  <si>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</si>
  <si>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</si>
  <si>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</si>
  <si>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</si>
  <si>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</si>
  <si>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</si>
  <si>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</si>
  <si>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</si>
  <si>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</si>
  <si>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</si>
  <si>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</si>
  <si>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</si>
  <si>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</si>
  <si>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</si>
  <si>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</si>
  <si>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</si>
  <si>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</si>
  <si>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</si>
  <si>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</si>
  <si>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</si>
  <si>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</si>
  <si>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</si>
  <si>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</si>
  <si>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</si>
  <si>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</si>
  <si>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</si>
  <si>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</si>
  <si>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</si>
  <si>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</si>
  <si>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</si>
  <si>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</si>
  <si>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</si>
  <si>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</si>
  <si>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</si>
  <si>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</si>
  <si>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</si>
  <si>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</si>
  <si>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</si>
  <si>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</si>
  <si>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</si>
  <si>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</si>
  <si>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</si>
  <si>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</si>
  <si>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</si>
  <si>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</si>
  <si>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</si>
  <si>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</si>
  <si>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</si>
  <si>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</si>
  <si>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</si>
  <si>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</si>
  <si>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</si>
  <si>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</si>
  <si>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</si>
  <si>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</si>
  <si>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</si>
  <si>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</si>
  <si>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</si>
  <si>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</si>
  <si>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</si>
  <si>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</si>
  <si>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</si>
  <si>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</si>
  <si>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</si>
  <si>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</si>
  <si>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</si>
  <si>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</si>
  <si>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</si>
  <si>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</si>
  <si>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</si>
  <si>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</si>
  <si>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</si>
  <si>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</si>
  <si>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</si>
  <si>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</si>
  <si>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</si>
  <si>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</si>
  <si>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</si>
  <si>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</si>
  <si>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</si>
  <si>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</si>
  <si>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</si>
  <si>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</si>
  <si>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</si>
  <si>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</si>
  <si>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</si>
  <si>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</si>
  <si>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</si>
  <si>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</si>
  <si>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</si>
  <si>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</si>
  <si>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</si>
  <si>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</si>
  <si>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</si>
  <si>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</si>
  <si>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</si>
  <si>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</si>
  <si>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</si>
  <si>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</si>
  <si>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</si>
  <si>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</si>
  <si>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</si>
  <si>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</si>
  <si>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</si>
  <si>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</si>
  <si>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</si>
  <si>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</si>
  <si>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</si>
  <si>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</si>
  <si>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</si>
  <si>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</si>
  <si>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</si>
  <si>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</si>
  <si>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</si>
  <si>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</si>
  <si>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</si>
  <si>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</si>
  <si>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</si>
  <si>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</si>
  <si>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</si>
  <si>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</si>
  <si>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</si>
  <si>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</si>
  <si>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</si>
  <si>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</si>
  <si>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</si>
  <si>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</si>
  <si>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</si>
  <si>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</si>
  <si>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</si>
  <si>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</si>
  <si>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</si>
  <si>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</si>
  <si>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</si>
  <si>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</si>
  <si>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</si>
  <si>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</si>
  <si>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</si>
  <si>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</si>
  <si>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</si>
  <si>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</si>
  <si>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</si>
  <si>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</si>
  <si>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</si>
  <si>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</si>
  <si>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</si>
  <si>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</si>
  <si>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</si>
  <si>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</si>
  <si>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</si>
  <si>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</si>
  <si>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</si>
  <si>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</si>
  <si>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</si>
  <si>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</si>
  <si>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</si>
  <si>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</si>
  <si>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</si>
  <si>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</si>
  <si>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</si>
  <si>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</si>
  <si>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</si>
  <si>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</si>
  <si>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</si>
  <si>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</si>
  <si>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</si>
  <si>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</si>
  <si>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</si>
  <si>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</si>
  <si>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</si>
  <si>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</si>
  <si>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</si>
  <si>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</si>
  <si>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</si>
  <si>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</si>
  <si>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</si>
  <si>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</si>
  <si>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</si>
  <si>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</si>
  <si>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</si>
  <si>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</si>
  <si>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</si>
  <si>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</si>
  <si>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</si>
  <si>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</si>
  <si>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</si>
  <si>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</si>
  <si>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</si>
  <si>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</si>
  <si>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</si>
  <si>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</si>
  <si>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</si>
  <si>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</si>
  <si>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</si>
  <si>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</si>
  <si>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</si>
  <si>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</si>
  <si>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</si>
  <si>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</si>
  <si>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</si>
  <si>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</si>
  <si>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</si>
  <si>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</si>
  <si>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</si>
  <si>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</si>
  <si>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</si>
  <si>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</si>
  <si>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</si>
  <si>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</si>
  <si>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</si>
  <si>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</si>
  <si>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</si>
  <si>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</si>
  <si>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</si>
  <si>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</si>
  <si>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</si>
  <si>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</si>
  <si>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</si>
  <si>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</si>
  <si>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</si>
  <si>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</si>
  <si>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</si>
  <si>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</si>
  <si>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</si>
  <si>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</si>
  <si>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</si>
  <si>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</si>
  <si>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</si>
  <si>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</si>
  <si>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</si>
  <si>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</si>
  <si>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</si>
  <si>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</si>
  <si>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</si>
  <si>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</si>
  <si>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</si>
  <si>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</si>
  <si>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</si>
  <si>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</si>
  <si>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</si>
  <si>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</si>
  <si>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</si>
  <si>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</si>
  <si>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</si>
  <si>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</si>
  <si>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</si>
  <si>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</si>
  <si>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</si>
  <si>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</si>
  <si>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</si>
  <si>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</si>
  <si>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</si>
  <si>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</si>
  <si>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</si>
  <si>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</si>
  <si>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</si>
  <si>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</si>
  <si>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</si>
  <si>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</si>
  <si>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</si>
  <si>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</si>
  <si>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</si>
  <si>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</si>
  <si>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</si>
  <si>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</si>
  <si>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</si>
  <si>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</si>
  <si>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</si>
  <si>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</si>
  <si>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</si>
  <si>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</si>
  <si>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</si>
  <si>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</si>
  <si>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</si>
  <si>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</si>
  <si>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</si>
  <si>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</si>
  <si>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</si>
  <si>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</si>
  <si>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</si>
  <si>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</si>
  <si>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</si>
  <si>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</si>
  <si>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</si>
  <si>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</si>
  <si>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</si>
  <si>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</si>
  <si>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</si>
  <si>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</si>
  <si>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</si>
  <si>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</si>
  <si>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</si>
  <si>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</si>
  <si>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</si>
  <si>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</si>
  <si>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</si>
  <si>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</si>
  <si>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</si>
  <si>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</si>
  <si>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</si>
  <si>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</si>
  <si>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</si>
  <si>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</si>
  <si>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</si>
  <si>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</si>
  <si>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</si>
  <si>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</si>
  <si>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</si>
  <si>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</si>
  <si>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</si>
  <si>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</si>
  <si>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</si>
  <si>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</si>
  <si>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</si>
  <si>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</si>
  <si>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</si>
  <si>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</si>
  <si>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</si>
  <si>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</si>
  <si>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</si>
  <si>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</si>
  <si>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</si>
  <si>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</si>
  <si>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</si>
  <si>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</si>
  <si>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</si>
  <si>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</si>
  <si>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</si>
  <si>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</si>
  <si>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</si>
  <si>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</si>
  <si>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</si>
  <si>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</si>
  <si>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</si>
  <si>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</si>
  <si>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</si>
  <si>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</si>
  <si>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</si>
  <si>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</si>
  <si>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</si>
  <si>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</si>
  <si>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</si>
  <si>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</si>
  <si>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</si>
  <si>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</si>
  <si>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</si>
  <si>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</si>
  <si>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</si>
  <si>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</si>
  <si>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</si>
  <si>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</si>
  <si>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</si>
  <si>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</si>
  <si>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</si>
  <si>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</si>
  <si>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</si>
  <si>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</si>
  <si>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</si>
  <si>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</si>
  <si>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</si>
  <si>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</si>
  <si>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</si>
  <si>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</si>
  <si>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</si>
  <si>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</si>
  <si>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</si>
  <si>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</si>
  <si>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</si>
  <si>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</si>
  <si>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</si>
  <si>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</si>
  <si>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</si>
  <si>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</si>
  <si>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</si>
  <si>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</si>
  <si>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</si>
  <si>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</si>
  <si>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</si>
  <si>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</si>
  <si>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</si>
  <si>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</si>
  <si>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</si>
  <si>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</si>
  <si>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</si>
  <si>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</si>
  <si>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</si>
  <si>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</si>
  <si>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</si>
  <si>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</si>
  <si>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</si>
  <si>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</si>
  <si>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</si>
  <si>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</si>
  <si>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</si>
  <si>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</si>
  <si>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</si>
  <si>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</si>
  <si>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</si>
  <si>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</si>
  <si>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</si>
  <si>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</si>
  <si>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</si>
  <si>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</si>
  <si>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</si>
  <si>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</si>
  <si>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</si>
  <si>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</si>
  <si>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</si>
  <si>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</si>
  <si>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</si>
  <si>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</si>
  <si>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</si>
  <si>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</si>
  <si>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</si>
  <si>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</si>
  <si>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</si>
  <si>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</si>
  <si>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</si>
  <si>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</si>
  <si>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</si>
  <si>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</si>
  <si>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</si>
  <si>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</si>
  <si>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</si>
  <si>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</si>
  <si>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</si>
  <si>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</si>
  <si>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</si>
  <si>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</si>
  <si>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</si>
  <si>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</si>
  <si>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</si>
  <si>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</si>
  <si>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</si>
  <si>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</si>
  <si>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</si>
  <si>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</si>
  <si>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</si>
  <si>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</si>
  <si>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</si>
  <si>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</si>
  <si>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</si>
  <si>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</si>
  <si>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</si>
  <si>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</si>
  <si>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</si>
  <si>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</si>
  <si>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</si>
  <si>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</si>
  <si>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</si>
  <si>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</si>
  <si>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</si>
  <si>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</si>
  <si>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</si>
  <si>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</si>
  <si>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</si>
  <si>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</si>
  <si>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</si>
  <si>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</si>
  <si>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</si>
  <si>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</si>
  <si>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</si>
  <si>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</si>
  <si>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</si>
  <si>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</si>
  <si>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</si>
  <si>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</si>
  <si>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</si>
  <si>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</si>
  <si>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</si>
  <si>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</si>
  <si>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</si>
  <si>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</si>
  <si>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</si>
  <si>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</si>
  <si>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</si>
  <si>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</si>
  <si>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</si>
  <si>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</si>
  <si>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</si>
  <si>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</si>
  <si>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</si>
  <si>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</si>
  <si>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</si>
  <si>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</si>
  <si>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</si>
  <si>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</si>
  <si>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</si>
  <si>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</si>
  <si>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</si>
  <si>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</si>
  <si>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</si>
  <si>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</si>
  <si>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</si>
  <si>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</si>
  <si>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</si>
  <si>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</si>
  <si>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</si>
  <si>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</si>
  <si>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</si>
  <si>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</si>
  <si>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</si>
  <si>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</si>
  <si>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</si>
  <si>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</si>
  <si>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</si>
  <si>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</si>
  <si>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</si>
  <si>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</si>
  <si>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</si>
  <si>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</si>
  <si>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</si>
  <si>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</si>
  <si>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</si>
  <si>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</si>
  <si>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</si>
  <si>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</si>
  <si>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</si>
  <si>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</si>
  <si>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</si>
  <si>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</si>
  <si>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</si>
  <si>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</si>
  <si>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</si>
  <si>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</si>
  <si>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</si>
  <si>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</si>
  <si>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</si>
  <si>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</si>
  <si>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</si>
  <si>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</si>
  <si>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</si>
  <si>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</si>
  <si>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</si>
  <si>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</si>
  <si>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</si>
  <si>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</si>
  <si>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</si>
  <si>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</si>
  <si>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</si>
  <si>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</si>
  <si>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</si>
  <si>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</si>
  <si>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</si>
  <si>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</si>
  <si>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</si>
  <si>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</si>
  <si>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</si>
  <si>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</si>
  <si>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</si>
  <si>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</si>
  <si>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</si>
  <si>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</si>
  <si>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</si>
  <si>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</si>
  <si>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</si>
  <si>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</si>
  <si>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</si>
  <si>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</si>
  <si>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</si>
  <si>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</si>
  <si>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</si>
  <si>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</si>
  <si>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</si>
  <si>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</si>
  <si>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</si>
  <si>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</si>
  <si>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</si>
  <si>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</si>
  <si>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</si>
  <si>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</si>
  <si>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</si>
  <si>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</si>
  <si>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</si>
  <si>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</si>
  <si>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</si>
  <si>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</si>
  <si>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</si>
  <si>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</si>
  <si>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</si>
  <si>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</si>
  <si>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</si>
  <si>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</si>
  <si>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</si>
  <si>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</si>
  <si>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</si>
  <si>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</si>
  <si>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</si>
  <si>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</si>
  <si>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</si>
  <si>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</si>
  <si>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</si>
  <si>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</si>
  <si>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</si>
  <si>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</si>
  <si>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</si>
  <si>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</si>
  <si>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</si>
  <si>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</si>
  <si>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</si>
  <si>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</si>
  <si>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</si>
  <si>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</si>
  <si>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</si>
  <si>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</si>
  <si>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</si>
  <si>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</si>
  <si>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</si>
  <si>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</si>
  <si>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</si>
  <si>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</si>
  <si>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</si>
  <si>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</si>
  <si>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</si>
  <si>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</si>
  <si>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</si>
  <si>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</si>
  <si>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</si>
  <si>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</si>
  <si>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</si>
  <si>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</si>
  <si>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</si>
  <si>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</si>
  <si>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</si>
  <si>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</si>
  <si>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</si>
  <si>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</si>
  <si>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</si>
  <si>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</si>
  <si>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</si>
  <si>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</si>
  <si>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</si>
  <si>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</si>
  <si>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</si>
  <si>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</si>
  <si>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</si>
  <si>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</si>
  <si>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</si>
  <si>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</si>
  <si>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</si>
  <si>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</si>
  <si>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</si>
  <si>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</si>
  <si>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</si>
  <si>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</si>
  <si>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</si>
  <si>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</si>
  <si>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</si>
  <si>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</si>
  <si>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</si>
  <si>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</si>
  <si>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</si>
  <si>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</si>
  <si>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</si>
  <si>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</si>
  <si>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</si>
  <si>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</si>
  <si>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</si>
  <si>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</si>
  <si>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</si>
  <si>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</si>
  <si>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</si>
  <si>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</si>
  <si>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</si>
  <si>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</si>
  <si>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</si>
  <si>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</si>
  <si>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</si>
  <si>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</si>
  <si>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</si>
  <si>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</si>
  <si>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</si>
  <si>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</si>
  <si>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</si>
  <si>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</si>
  <si>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</si>
  <si>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</si>
  <si>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</si>
  <si>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</si>
  <si>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</si>
  <si>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</si>
  <si>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</si>
  <si>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</si>
  <si>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</si>
  <si>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</si>
  <si>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</si>
  <si>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</si>
  <si>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</si>
  <si>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</si>
  <si>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</si>
  <si>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</si>
  <si>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</si>
  <si>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</si>
  <si>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</si>
  <si>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</si>
  <si>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</si>
  <si>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</si>
  <si>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</si>
  <si>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</si>
  <si>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</si>
  <si>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</si>
  <si>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</si>
  <si>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</si>
  <si>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</si>
  <si>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</si>
  <si>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</si>
  <si>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</si>
  <si>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</si>
  <si>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</si>
  <si>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</si>
  <si>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</si>
  <si>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</si>
  <si>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</si>
  <si>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</si>
  <si>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</si>
  <si>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</si>
  <si>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</si>
  <si>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</si>
  <si>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</si>
  <si>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</si>
  <si>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</si>
  <si>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</si>
  <si>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</si>
  <si>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</si>
  <si>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</si>
  <si>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</si>
  <si>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</si>
  <si>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</si>
  <si>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</si>
  <si>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</si>
  <si>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</si>
  <si>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</si>
  <si>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</si>
  <si>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</si>
  <si>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</si>
  <si>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</si>
  <si>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</si>
  <si>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</si>
  <si>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</si>
  <si>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</si>
  <si>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</si>
  <si>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</si>
  <si>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</si>
  <si>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</si>
  <si>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</si>
  <si>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</si>
  <si>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</si>
  <si>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</si>
  <si>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</si>
  <si>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</si>
  <si>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</si>
  <si>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</si>
  <si>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</si>
  <si>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</si>
  <si>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</si>
  <si>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</si>
  <si>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</si>
  <si>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</si>
  <si>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</si>
  <si>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</si>
  <si>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</si>
  <si>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</si>
  <si>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</si>
  <si>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</si>
  <si>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</si>
  <si>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</si>
  <si>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</si>
  <si>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</si>
  <si>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</si>
  <si>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</si>
  <si>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</si>
  <si>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</si>
  <si>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</si>
  <si>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</si>
  <si>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</si>
  <si>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</si>
  <si>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</si>
  <si>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</si>
  <si>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</si>
  <si>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</si>
  <si>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</si>
  <si>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</si>
  <si>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</si>
  <si>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</si>
  <si>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</si>
  <si>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</si>
  <si>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</si>
  <si>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</si>
  <si>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</si>
  <si>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</si>
  <si>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</si>
  <si>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</si>
  <si>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</si>
  <si>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</si>
  <si>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</si>
  <si>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</si>
  <si>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</si>
  <si>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</si>
  <si>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</si>
  <si>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</si>
  <si>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</si>
  <si>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</si>
  <si>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</si>
  <si>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</si>
  <si>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</si>
  <si>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</si>
  <si>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</si>
  <si>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</si>
  <si>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</si>
  <si>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</si>
  <si>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</si>
  <si>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</si>
  <si>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</si>
  <si>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</si>
  <si>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</si>
  <si>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</si>
  <si>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</si>
  <si>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</si>
  <si>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</si>
  <si>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</si>
  <si>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</si>
  <si>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</si>
  <si>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</si>
  <si>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</si>
  <si>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</si>
  <si>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</si>
  <si>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</si>
  <si>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</si>
  <si>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</si>
  <si>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</si>
  <si>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</si>
  <si>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</si>
  <si>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</si>
  <si>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</si>
  <si>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</si>
  <si>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</si>
  <si>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</si>
  <si>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</si>
  <si>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</si>
  <si>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</si>
  <si>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</si>
  <si>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</si>
  <si>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</si>
  <si>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</si>
  <si>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</si>
  <si>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</si>
  <si>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</si>
  <si>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</si>
  <si>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</si>
  <si>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</si>
  <si>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</si>
  <si>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</si>
  <si>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</si>
  <si>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</si>
  <si>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</si>
  <si>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</si>
  <si>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</si>
  <si>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</si>
  <si>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</si>
  <si>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</si>
  <si>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</si>
  <si>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</si>
  <si>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</si>
  <si>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</si>
  <si>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</si>
  <si>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</si>
  <si>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</si>
  <si>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</si>
  <si>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</si>
  <si>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</si>
  <si>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</si>
  <si>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</si>
  <si>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</si>
  <si>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</si>
  <si>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</si>
  <si>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</si>
  <si>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</si>
  <si>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</si>
  <si>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</si>
  <si>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</si>
  <si>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</si>
  <si>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</si>
  <si>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</si>
  <si>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</si>
  <si>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</si>
  <si>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</si>
  <si>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</si>
  <si>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</si>
  <si>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</si>
  <si>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</si>
  <si>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</si>
  <si>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</si>
  <si>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</si>
  <si>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</si>
  <si>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</si>
  <si>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</si>
  <si>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</si>
  <si>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</si>
  <si>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</si>
  <si>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</si>
  <si>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</si>
  <si>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</si>
  <si>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</si>
  <si>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</si>
  <si>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</si>
  <si>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</si>
  <si>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</si>
  <si>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</si>
  <si>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</si>
  <si>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</si>
  <si>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</si>
  <si>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</si>
  <si>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</si>
  <si>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</si>
  <si>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</si>
  <si>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</si>
  <si>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</si>
  <si>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</si>
  <si>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</si>
  <si>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</si>
  <si>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</si>
  <si>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</si>
  <si>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</si>
  <si>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</si>
  <si>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</si>
  <si>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</si>
  <si>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</si>
  <si>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</si>
  <si>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</si>
  <si>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</si>
  <si>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</si>
  <si>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</si>
  <si>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</si>
  <si>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</si>
  <si>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</si>
  <si>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</si>
  <si>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</si>
  <si>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</si>
  <si>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</si>
  <si>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</si>
  <si>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</si>
  <si>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</si>
  <si>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</si>
  <si>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</si>
  <si>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</si>
  <si>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</si>
  <si>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</si>
  <si>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</si>
  <si>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</si>
  <si>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</si>
  <si>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</si>
  <si>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</si>
  <si>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</si>
  <si>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</si>
  <si>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</si>
  <si>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</si>
  <si>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</si>
  <si>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</si>
  <si>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</si>
  <si>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</si>
  <si>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</si>
  <si>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</si>
  <si>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</si>
  <si>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</si>
  <si>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</si>
  <si>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</si>
  <si>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</si>
  <si>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</si>
  <si>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</si>
  <si>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</si>
  <si>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</si>
  <si>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</si>
  <si>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</si>
  <si>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</si>
  <si>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</si>
  <si>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</si>
  <si>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</si>
  <si>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</si>
  <si>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</si>
  <si>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</si>
  <si>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</si>
  <si>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</si>
  <si>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</si>
  <si>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</si>
  <si>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</si>
  <si>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</si>
  <si>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</si>
  <si>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</si>
  <si>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</si>
  <si>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</si>
  <si>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</si>
  <si>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</si>
  <si>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</si>
  <si>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</si>
  <si>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</si>
  <si>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</si>
  <si>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</si>
  <si>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</si>
  <si>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</si>
  <si>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</si>
  <si>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</si>
  <si>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</si>
  <si>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</si>
  <si>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</si>
  <si>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</si>
  <si>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</si>
  <si>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</si>
  <si>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</si>
  <si>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</si>
  <si>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</si>
  <si>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</si>
  <si>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</si>
  <si>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</si>
  <si>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</si>
  <si>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</si>
  <si>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</si>
  <si>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</si>
  <si>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</si>
  <si>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</si>
  <si>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</si>
  <si>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</si>
  <si>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</si>
  <si>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</si>
  <si>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</si>
  <si>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</si>
  <si>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</si>
  <si>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</si>
  <si>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</si>
  <si>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</si>
  <si>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</si>
  <si>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</si>
  <si>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</si>
  <si>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</si>
  <si>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</si>
  <si>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</si>
  <si>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</si>
  <si>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</si>
  <si>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</si>
  <si>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</si>
  <si>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</si>
  <si>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</si>
  <si>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</si>
  <si>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</si>
  <si>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</si>
  <si>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</si>
  <si>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</si>
  <si>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</si>
  <si>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</si>
  <si>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</si>
  <si>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</si>
  <si>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</si>
  <si>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</si>
  <si>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</si>
  <si>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</si>
  <si>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</si>
  <si>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</si>
  <si>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</si>
  <si>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</si>
  <si>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</si>
  <si>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</si>
  <si>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</si>
  <si>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</si>
  <si>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</si>
  <si>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</si>
  <si>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</si>
  <si>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</si>
  <si>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</si>
  <si>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</si>
  <si>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</si>
  <si>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</si>
  <si>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</si>
  <si>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</si>
  <si>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</si>
  <si>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</si>
  <si>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</si>
  <si>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</si>
  <si>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</si>
  <si>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</si>
  <si>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</si>
  <si>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</si>
  <si>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</si>
  <si>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</si>
  <si>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</si>
  <si>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</si>
  <si>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</si>
  <si>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</si>
  <si>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</si>
  <si>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</si>
  <si>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</si>
  <si>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</si>
  <si>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</si>
  <si>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</si>
  <si>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</si>
  <si>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</si>
  <si>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</si>
  <si>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</si>
  <si>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</si>
  <si>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</si>
  <si>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</si>
  <si>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</si>
  <si>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</si>
  <si>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</si>
  <si>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</si>
  <si>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</si>
  <si>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</si>
  <si>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</si>
  <si>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</si>
  <si>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</si>
  <si>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</si>
  <si>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</si>
  <si>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</si>
  <si>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</si>
  <si>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</si>
  <si>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</si>
  <si>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</si>
  <si>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</si>
  <si>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</si>
  <si>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</si>
  <si>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</si>
  <si>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</si>
  <si>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</si>
  <si>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</si>
  <si>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</si>
  <si>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</si>
  <si>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</si>
  <si>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</si>
  <si>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</si>
  <si>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</si>
  <si>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</si>
  <si>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</si>
  <si>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</si>
  <si>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</si>
  <si>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</si>
  <si>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</si>
  <si>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</si>
  <si>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</si>
  <si>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</si>
  <si>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</si>
  <si>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</si>
  <si>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</si>
  <si>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</si>
  <si>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</si>
  <si>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</si>
  <si>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</si>
  <si>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</si>
  <si>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</si>
  <si>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</si>
  <si>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</si>
  <si>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</si>
  <si>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</si>
  <si>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</si>
  <si>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</si>
  <si>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</si>
  <si>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</si>
  <si>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</si>
  <si>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</si>
  <si>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</si>
  <si>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</si>
  <si>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</si>
  <si>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</si>
  <si>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</si>
  <si>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</si>
  <si>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</si>
  <si>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</si>
  <si>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</si>
  <si>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</si>
  <si>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</si>
  <si>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</si>
  <si>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</si>
  <si>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</si>
  <si>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</si>
  <si>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</si>
  <si>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</si>
  <si>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</si>
  <si>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</si>
  <si>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</si>
  <si>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</si>
  <si>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</si>
  <si>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</si>
  <si>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</si>
  <si>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</si>
  <si>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</si>
  <si>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</si>
  <si>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</si>
  <si>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</si>
  <si>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</si>
  <si>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</si>
  <si>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</si>
  <si>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</si>
  <si>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</si>
  <si>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</si>
  <si>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</si>
  <si>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</si>
  <si>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</si>
  <si>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</si>
  <si>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</si>
  <si>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</si>
  <si>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</si>
  <si>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</si>
  <si>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</si>
  <si>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</si>
  <si>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</si>
  <si>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</si>
  <si>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</si>
  <si>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</si>
  <si>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</si>
  <si>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</si>
  <si>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</si>
  <si>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</si>
  <si>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</si>
  <si>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</si>
  <si>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</si>
  <si>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</si>
  <si>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</si>
  <si>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</si>
  <si>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</si>
  <si>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</si>
  <si>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</si>
  <si>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</si>
  <si>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</si>
  <si>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</si>
  <si>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</si>
  <si>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</si>
  <si>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</si>
  <si>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</si>
  <si>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</si>
  <si>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</si>
  <si>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</si>
  <si>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</si>
  <si>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</si>
  <si>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</si>
  <si>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</si>
  <si>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</si>
  <si>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</si>
  <si>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</si>
  <si>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</si>
  <si>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</si>
  <si>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</si>
  <si>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</si>
  <si>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</si>
  <si>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</si>
  <si>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</si>
  <si>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</si>
  <si>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</si>
  <si>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</si>
  <si>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</si>
  <si>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</si>
  <si>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</si>
  <si>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</si>
  <si>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</si>
  <si>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</si>
  <si>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</si>
  <si>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</si>
  <si>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</si>
  <si>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</si>
  <si>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</si>
  <si>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</si>
  <si>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</si>
  <si>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</si>
  <si>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</si>
  <si>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</si>
  <si>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</si>
  <si>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</si>
  <si>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</si>
  <si>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</si>
  <si>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</si>
  <si>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</si>
  <si>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</si>
  <si>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</si>
  <si>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</si>
  <si>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</si>
  <si>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</si>
  <si>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</si>
  <si>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</si>
  <si>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</si>
  <si>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</si>
  <si>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</si>
  <si>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</si>
  <si>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</si>
  <si>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</si>
  <si>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</si>
  <si>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</si>
  <si>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</si>
  <si>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</si>
  <si>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</si>
  <si>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</si>
  <si>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</si>
  <si>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</si>
  <si>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</si>
  <si>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</si>
  <si>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</si>
  <si>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</si>
  <si>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</si>
  <si>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</si>
  <si>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</si>
  <si>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</si>
  <si>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</si>
  <si>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</si>
  <si>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</si>
  <si>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</si>
  <si>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</si>
  <si>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</si>
  <si>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</si>
  <si>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</si>
  <si>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</si>
  <si>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</si>
  <si>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</si>
  <si>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</si>
  <si>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</si>
  <si>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</si>
  <si>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</si>
  <si>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</si>
  <si>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</si>
  <si>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</si>
  <si>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</si>
  <si>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</si>
  <si>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</si>
  <si>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</si>
  <si>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</si>
  <si>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</si>
  <si>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</si>
  <si>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</si>
  <si>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</si>
  <si>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</si>
  <si>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</si>
  <si>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</si>
  <si>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</si>
  <si>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</si>
  <si>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</si>
  <si>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</si>
  <si>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</si>
  <si>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</si>
  <si>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</si>
  <si>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</si>
  <si>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</si>
  <si>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</si>
  <si>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</si>
  <si>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</si>
  <si>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</si>
  <si>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</si>
  <si>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</si>
  <si>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</si>
  <si>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</si>
  <si>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</si>
  <si>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</si>
  <si>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</si>
  <si>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</si>
  <si>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</si>
  <si>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</si>
  <si>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</si>
  <si>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</si>
  <si>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</si>
  <si>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</si>
  <si>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</si>
  <si>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</si>
  <si>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</si>
  <si>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</si>
  <si>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</si>
  <si>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</si>
  <si>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</si>
  <si>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</si>
  <si>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</si>
  <si>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</si>
  <si>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</si>
  <si>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</si>
  <si>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</si>
  <si>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</si>
  <si>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</si>
  <si>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</si>
  <si>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</si>
  <si>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</si>
  <si>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</si>
  <si>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</si>
  <si>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</si>
  <si>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</si>
  <si>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</si>
  <si>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</si>
  <si>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</si>
  <si>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</si>
  <si>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</si>
  <si>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</si>
  <si>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</si>
  <si>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</si>
  <si>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</si>
  <si>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</si>
  <si>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</si>
  <si>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</si>
  <si>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</si>
  <si>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</si>
  <si>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</si>
  <si>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</si>
  <si>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</si>
  <si>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</si>
  <si>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</si>
  <si>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</si>
  <si>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</si>
  <si>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</si>
  <si>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</si>
  <si>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</si>
  <si>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</si>
  <si>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</si>
  <si>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</si>
  <si>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</si>
  <si>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</si>
  <si>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</si>
  <si>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</si>
  <si>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</si>
  <si>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</si>
  <si>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</si>
  <si>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</si>
  <si>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</si>
  <si>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</si>
  <si>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</si>
  <si>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</si>
  <si>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</si>
  <si>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</si>
  <si>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</si>
  <si>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</si>
  <si>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</si>
  <si>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</si>
  <si>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</si>
  <si>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</si>
  <si>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</si>
  <si>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</si>
  <si>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</si>
  <si>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</si>
  <si>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</si>
  <si>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</si>
  <si>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</si>
  <si>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</si>
  <si>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</si>
  <si>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</si>
  <si>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</si>
  <si>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</si>
  <si>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</si>
  <si>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</si>
  <si>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</si>
  <si>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</si>
  <si>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</si>
  <si>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</si>
  <si>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</si>
  <si>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</si>
  <si>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</si>
  <si>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</si>
  <si>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</si>
  <si>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</si>
  <si>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</si>
  <si>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</si>
  <si>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</si>
  <si>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</si>
  <si>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</si>
  <si>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</si>
  <si>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</si>
  <si>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</si>
  <si>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</si>
  <si>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</si>
  <si>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</si>
  <si>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</si>
  <si>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</si>
  <si>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</si>
  <si>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</si>
  <si>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</si>
  <si>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</si>
  <si>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</si>
  <si>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</si>
  <si>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</si>
  <si>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</si>
  <si>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</si>
  <si>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</si>
  <si>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</si>
  <si>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</si>
  <si>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</si>
  <si>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</si>
  <si>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</si>
  <si>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</si>
  <si>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</si>
  <si>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</si>
  <si>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</si>
  <si>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</si>
  <si>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</si>
  <si>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</si>
  <si>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</si>
  <si>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</si>
  <si>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</si>
  <si>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</si>
  <si>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</si>
  <si>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</si>
  <si>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</si>
  <si>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</si>
  <si>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</si>
  <si>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</si>
  <si>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</si>
  <si>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</si>
  <si>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</si>
  <si>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</si>
  <si>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</si>
  <si>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</si>
  <si>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</si>
  <si>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</si>
  <si>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</si>
  <si>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</si>
  <si>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</si>
  <si>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</si>
  <si>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</si>
  <si>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</si>
  <si>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</si>
  <si>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</si>
  <si>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</si>
  <si>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</si>
  <si>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</si>
  <si>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</si>
  <si>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</si>
  <si>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</si>
  <si>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</si>
  <si>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</si>
  <si>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</si>
  <si>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</si>
  <si>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</si>
  <si>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</si>
  <si>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</si>
  <si>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</si>
  <si>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</si>
  <si>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</si>
  <si>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</si>
  <si>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</si>
  <si>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</si>
  <si>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</si>
  <si>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</si>
  <si>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</si>
  <si>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</si>
  <si>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</si>
  <si>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</si>
  <si>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</si>
  <si>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</si>
  <si>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</si>
  <si>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</si>
  <si>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</si>
  <si>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</si>
  <si>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</si>
  <si>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</si>
  <si>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</si>
  <si>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</si>
  <si>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</si>
  <si>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</si>
  <si>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</si>
  <si>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</si>
  <si>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</si>
  <si>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</si>
  <si>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</si>
  <si>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</si>
  <si>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</si>
  <si>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</si>
  <si>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</si>
  <si>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</si>
  <si>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</si>
  <si>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</si>
  <si>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</si>
  <si>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</si>
  <si>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</si>
  <si>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</si>
  <si>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</si>
  <si>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</si>
  <si>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</si>
  <si>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</si>
  <si>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</si>
  <si>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</si>
  <si>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</si>
  <si>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</si>
  <si>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</si>
  <si>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</si>
  <si>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</si>
  <si>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</si>
  <si>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</si>
  <si>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</si>
  <si>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</si>
  <si>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</si>
  <si>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</si>
  <si>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</si>
  <si>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</si>
  <si>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</si>
  <si>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</si>
  <si>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</si>
  <si>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</si>
  <si>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</si>
  <si>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</si>
  <si>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</si>
  <si>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</si>
  <si>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</si>
  <si>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</si>
  <si>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</si>
  <si>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</si>
  <si>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</si>
  <si>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</si>
  <si>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</si>
  <si>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</si>
  <si>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</si>
  <si>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</si>
  <si>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</si>
  <si>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</si>
  <si>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</si>
  <si>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</si>
  <si>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</si>
  <si>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</si>
  <si>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</si>
  <si>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</si>
  <si>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</si>
  <si>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</si>
  <si>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</si>
  <si>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</si>
  <si>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</si>
  <si>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</si>
  <si>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</si>
  <si>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</si>
  <si>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</si>
  <si>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</si>
  <si>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</si>
  <si>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</si>
  <si>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</si>
  <si>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</si>
  <si>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</si>
  <si>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</si>
  <si>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</si>
  <si>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</si>
  <si>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</si>
  <si>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</si>
  <si>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</si>
  <si>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</si>
  <si>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</si>
  <si>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</si>
  <si>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</si>
  <si>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</si>
  <si>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</si>
  <si>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</si>
  <si>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</si>
  <si>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</si>
  <si>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</si>
  <si>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</si>
  <si>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</si>
  <si>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</si>
  <si>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</si>
  <si>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</si>
  <si>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</si>
  <si>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</si>
  <si>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</si>
  <si>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</si>
  <si>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</si>
  <si>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</si>
  <si>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</si>
  <si>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</si>
  <si>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</si>
  <si>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</si>
  <si>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</si>
  <si>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</si>
  <si>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</si>
  <si>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</si>
  <si>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</si>
  <si>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</si>
  <si>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</si>
  <si>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</si>
  <si>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</si>
  <si>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</si>
  <si>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</si>
  <si>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</si>
  <si>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</si>
  <si>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</si>
  <si>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</si>
  <si>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</si>
  <si>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</si>
  <si>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</si>
  <si>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</si>
  <si>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</si>
  <si>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</si>
  <si>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</si>
  <si>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</si>
  <si>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</si>
  <si>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</si>
  <si>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</si>
  <si>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</si>
  <si>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</si>
  <si>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</si>
  <si>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</si>
  <si>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</si>
  <si>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</si>
  <si>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</si>
  <si>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</si>
  <si>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</si>
  <si>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</si>
  <si>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</si>
  <si>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</si>
  <si>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</si>
  <si>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</si>
  <si>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</si>
  <si>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</si>
  <si>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</si>
  <si>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</si>
  <si>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</si>
  <si>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</si>
  <si>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</si>
  <si>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</si>
  <si>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</si>
  <si>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</si>
  <si>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</si>
  <si>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</si>
  <si>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</si>
  <si>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</si>
  <si>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</si>
  <si>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</si>
  <si>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</si>
  <si>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</si>
  <si>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</si>
  <si>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</si>
  <si>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</si>
  <si>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</si>
  <si>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</si>
  <si>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</si>
  <si>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</si>
  <si>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</si>
  <si>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</si>
  <si>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</si>
  <si>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</si>
  <si>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</si>
  <si>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</si>
  <si>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</si>
  <si>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</si>
  <si>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</si>
  <si>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</si>
  <si>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</si>
  <si>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</si>
  <si>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</si>
  <si>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</si>
  <si>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</si>
  <si>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</si>
  <si>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</si>
  <si>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</si>
  <si>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</si>
  <si>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</si>
  <si>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</si>
  <si>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</si>
  <si>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</si>
  <si>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</si>
  <si>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</si>
  <si>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</si>
  <si>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</si>
  <si>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</si>
  <si>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</si>
  <si>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</si>
  <si>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</si>
  <si>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</si>
  <si>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</si>
  <si>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</si>
  <si>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</si>
  <si>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</si>
  <si>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</si>
  <si>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</si>
  <si>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</si>
  <si>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</si>
  <si>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</si>
  <si>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</si>
  <si>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</si>
  <si>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</si>
  <si>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</si>
  <si>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</si>
  <si>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</si>
  <si>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</si>
  <si>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</si>
  <si>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</si>
  <si>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</si>
  <si>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</si>
  <si>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</si>
  <si>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</si>
  <si>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</si>
  <si>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</si>
  <si>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</si>
  <si>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</si>
  <si>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</si>
  <si>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</si>
  <si>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</si>
  <si>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</si>
  <si>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</si>
  <si>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</si>
  <si>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</si>
  <si>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</si>
  <si>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</si>
  <si>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</si>
  <si>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</si>
  <si>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</si>
  <si>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</si>
  <si>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</si>
  <si>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</si>
  <si>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</si>
  <si>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</si>
  <si>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</si>
  <si>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</si>
  <si>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</si>
  <si>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</si>
  <si>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</si>
  <si>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</si>
  <si>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</si>
  <si>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</si>
  <si>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</si>
  <si>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</si>
  <si>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</si>
  <si>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</si>
  <si>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</si>
  <si>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</si>
  <si>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</si>
  <si>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</si>
  <si>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</si>
  <si>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</si>
  <si>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</si>
  <si>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</si>
  <si>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</si>
  <si>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</si>
  <si>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</si>
  <si>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</si>
  <si>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</si>
  <si>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</si>
  <si>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</si>
  <si>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</si>
  <si>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</si>
  <si>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</si>
  <si>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</si>
  <si>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</si>
  <si>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</si>
  <si>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</si>
  <si>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</si>
  <si>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</si>
  <si>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</si>
  <si>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</si>
  <si>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</si>
  <si>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</si>
  <si>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</si>
  <si>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</si>
  <si>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</si>
  <si>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</si>
  <si>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</si>
  <si>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</si>
  <si>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</si>
  <si>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</si>
  <si>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</si>
  <si>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</si>
  <si>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</si>
  <si>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</si>
  <si>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</si>
  <si>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</si>
  <si>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</si>
  <si>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</si>
  <si>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</si>
  <si>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</si>
  <si>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</si>
  <si>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</si>
  <si>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</si>
  <si>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</si>
  <si>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</si>
  <si>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</si>
  <si>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</si>
  <si>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</si>
  <si>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</si>
  <si>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</si>
  <si>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</si>
  <si>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</si>
  <si>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</si>
  <si>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</si>
  <si>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</si>
  <si>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</si>
  <si>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</si>
  <si>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</si>
  <si>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</si>
  <si>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</si>
  <si>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</si>
  <si>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</si>
  <si>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</si>
  <si>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</si>
  <si>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</si>
  <si>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</si>
  <si>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</si>
  <si>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</si>
  <si>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</si>
  <si>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</si>
  <si>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</si>
  <si>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</si>
  <si>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</si>
  <si>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</si>
  <si>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</si>
  <si>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</si>
  <si>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</si>
  <si>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</si>
  <si>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</si>
  <si>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</si>
  <si>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</si>
  <si>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</si>
  <si>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</si>
  <si>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</si>
  <si>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</si>
  <si>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</si>
  <si>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</si>
  <si>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</si>
  <si>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</si>
  <si>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</si>
  <si>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</si>
  <si>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</si>
  <si>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</si>
  <si>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</si>
  <si>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</si>
  <si>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</si>
  <si>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</si>
  <si>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</si>
  <si>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</si>
  <si>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</si>
  <si>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</si>
  <si>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</si>
  <si>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</si>
  <si>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</si>
  <si>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</si>
  <si>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</si>
  <si>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</si>
  <si>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</si>
  <si>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</si>
  <si>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</si>
  <si>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</si>
  <si>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</si>
  <si>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</si>
  <si>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</si>
  <si>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</si>
  <si>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</si>
  <si>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</si>
  <si>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</si>
  <si>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</si>
  <si>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</si>
  <si>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</si>
  <si>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</si>
  <si>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</si>
  <si>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</si>
  <si>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</si>
  <si>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</si>
  <si>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</si>
  <si>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</si>
  <si>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</si>
  <si>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</si>
  <si>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</si>
  <si>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</si>
  <si>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</si>
  <si>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</si>
  <si>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</si>
  <si>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</si>
  <si>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</si>
  <si>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</si>
  <si>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</si>
  <si>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</si>
  <si>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</si>
  <si>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</si>
  <si>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</si>
  <si>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</si>
  <si>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</si>
  <si>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</si>
  <si>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</si>
  <si>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</si>
  <si>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</si>
  <si>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</si>
  <si>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</si>
  <si>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</si>
  <si>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</si>
  <si>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</si>
  <si>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</si>
  <si>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</si>
  <si>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</si>
  <si>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</si>
  <si>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</si>
  <si>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</si>
  <si>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</si>
  <si>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</si>
  <si>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</si>
  <si>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</si>
  <si>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</si>
  <si>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</si>
  <si>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</si>
  <si>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</si>
  <si>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</si>
  <si>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</si>
  <si>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</si>
  <si>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</si>
  <si>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</si>
  <si>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</si>
  <si>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</si>
  <si>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</si>
  <si>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</si>
  <si>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</si>
  <si>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</si>
  <si>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</si>
  <si>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</si>
  <si>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</si>
  <si>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</si>
  <si>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</si>
  <si>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</si>
  <si>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</si>
  <si>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</si>
  <si>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</si>
  <si>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</si>
  <si>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</si>
  <si>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</si>
  <si>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</si>
  <si>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</si>
  <si>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</si>
  <si>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</si>
  <si>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</si>
  <si>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</si>
  <si>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</si>
  <si>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</si>
  <si>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</si>
  <si>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</si>
  <si>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</si>
  <si>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</si>
  <si>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</si>
  <si>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</si>
  <si>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</si>
  <si>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</si>
  <si>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</si>
  <si>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</si>
  <si>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</si>
  <si>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</si>
  <si>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</si>
  <si>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</si>
  <si>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</si>
  <si>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</si>
  <si>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</si>
  <si>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</si>
  <si>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</si>
  <si>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</si>
  <si>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</si>
  <si>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</si>
  <si>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</si>
  <si>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</si>
  <si>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</si>
  <si>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</si>
  <si>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</si>
  <si>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</si>
  <si>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</si>
  <si>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</si>
  <si>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</si>
  <si>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</si>
  <si>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</si>
  <si>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</si>
  <si>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</si>
  <si>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</si>
  <si>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</si>
  <si>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</si>
  <si>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</si>
  <si>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</si>
  <si>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</si>
  <si>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</si>
  <si>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</si>
  <si>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</si>
  <si>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</si>
  <si>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</si>
  <si>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</si>
  <si>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</si>
  <si>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</si>
  <si>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</si>
  <si>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</si>
  <si>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</si>
  <si>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</si>
  <si>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</si>
  <si>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</si>
  <si>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</si>
  <si>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</si>
  <si>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</si>
  <si>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</si>
  <si>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</si>
  <si>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</si>
  <si>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</si>
  <si>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</si>
  <si>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</si>
  <si>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</si>
  <si>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</si>
  <si>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</si>
  <si>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</si>
  <si>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</si>
  <si>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</si>
  <si>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</si>
  <si>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</si>
  <si>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</si>
  <si>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</si>
  <si>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</si>
  <si>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</si>
  <si>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</si>
  <si>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</si>
  <si>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</si>
  <si>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</si>
  <si>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</si>
  <si>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</si>
  <si>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</si>
  <si>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</si>
  <si>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</si>
  <si>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</si>
  <si>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</si>
  <si>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</si>
  <si>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</si>
  <si>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</si>
  <si>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</si>
  <si>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</si>
  <si>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</si>
  <si>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</si>
  <si>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</si>
  <si>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</si>
  <si>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</si>
  <si>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</si>
  <si>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</si>
  <si>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</si>
  <si>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</si>
  <si>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</si>
  <si>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</si>
  <si>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</si>
  <si>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</si>
  <si>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</si>
  <si>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</si>
  <si>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</si>
  <si>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</si>
  <si>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</si>
  <si>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</si>
  <si>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</si>
  <si>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</si>
  <si>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</si>
  <si>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</si>
  <si>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</si>
  <si>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</si>
  <si>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</si>
  <si>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</si>
  <si>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</si>
  <si>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</si>
  <si>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</si>
  <si>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</si>
  <si>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</si>
  <si>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</si>
  <si>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</si>
  <si>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</si>
  <si>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</si>
  <si>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</si>
  <si>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</si>
  <si>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</si>
  <si>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</si>
  <si>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</si>
  <si>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</si>
  <si>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</si>
  <si>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</si>
  <si>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</si>
  <si>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</si>
  <si>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</si>
  <si>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</si>
  <si>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</si>
  <si>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</si>
  <si>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</si>
  <si>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</si>
  <si>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</si>
  <si>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</si>
  <si>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</si>
  <si>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</si>
  <si>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</si>
  <si>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</si>
  <si>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</si>
  <si>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</si>
  <si>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</si>
  <si>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</si>
  <si>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</si>
  <si>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</si>
  <si>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</si>
  <si>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</si>
  <si>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</si>
  <si>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</si>
  <si>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</si>
  <si>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</si>
  <si>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</si>
  <si>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</si>
  <si>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</si>
  <si>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</si>
  <si>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</si>
  <si>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</si>
  <si>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</si>
  <si>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</si>
  <si>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</si>
  <si>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</si>
  <si>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</si>
  <si>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</si>
  <si>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</si>
  <si>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</si>
  <si>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</si>
  <si>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</si>
  <si>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</si>
  <si>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</si>
  <si>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</si>
  <si>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</si>
  <si>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</si>
  <si>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</si>
  <si>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</si>
  <si>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</si>
  <si>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</si>
  <si>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</si>
  <si>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</si>
  <si>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</si>
  <si>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</si>
  <si>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</si>
  <si>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</si>
  <si>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</si>
  <si>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</si>
  <si>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</si>
  <si>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</si>
  <si>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</si>
  <si>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</si>
  <si>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</si>
  <si>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</si>
  <si>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</si>
  <si>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</si>
  <si>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</si>
  <si>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</si>
  <si>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</si>
  <si>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</si>
  <si>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</si>
  <si>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</si>
  <si>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</si>
  <si>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</si>
  <si>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</si>
  <si>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</si>
  <si>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</si>
  <si>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</si>
  <si>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</si>
  <si>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</si>
  <si>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</si>
  <si>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</si>
  <si>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</si>
  <si>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</si>
  <si>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</si>
  <si>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</si>
  <si>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</si>
  <si>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</si>
  <si>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</si>
  <si>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</si>
  <si>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</si>
  <si>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</si>
  <si>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</si>
  <si>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</si>
  <si>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</si>
  <si>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</si>
  <si>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</si>
  <si>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</si>
  <si>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</si>
  <si>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</si>
  <si>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</si>
  <si>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</si>
  <si>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</si>
  <si>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</si>
  <si>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</si>
  <si>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</si>
  <si>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</si>
  <si>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</si>
  <si>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</si>
  <si>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</si>
  <si>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</si>
  <si>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</si>
  <si>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</si>
  <si>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</si>
  <si>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</si>
  <si>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</si>
  <si>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</si>
  <si>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</si>
  <si>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</si>
  <si>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</si>
  <si>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</si>
  <si>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</si>
  <si>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</si>
  <si>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</si>
  <si>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</si>
  <si>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</si>
  <si>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</si>
  <si>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</si>
  <si>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</si>
  <si>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</si>
  <si>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</si>
  <si>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</si>
  <si>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</si>
  <si>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</si>
  <si>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</si>
  <si>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</si>
  <si>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</si>
  <si>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</si>
  <si>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</si>
  <si>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</si>
  <si>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</si>
  <si>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</si>
  <si>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</si>
  <si>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</si>
  <si>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</si>
  <si>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</si>
  <si>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</si>
  <si>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</si>
  <si>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</si>
  <si>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</si>
  <si>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</si>
  <si>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</si>
  <si>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</si>
  <si>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</si>
  <si>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</si>
  <si>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</si>
  <si>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</si>
  <si>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</si>
  <si>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</si>
  <si>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</si>
  <si>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</si>
  <si>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</si>
  <si>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</si>
  <si>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</si>
  <si>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</si>
  <si>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</si>
  <si>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</si>
  <si>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</si>
  <si>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</si>
  <si>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</si>
  <si>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</si>
  <si>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</si>
  <si>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</si>
  <si>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</si>
  <si>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</si>
  <si>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</si>
  <si>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</si>
  <si>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</si>
  <si>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</si>
  <si>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</si>
  <si>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</si>
  <si>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</si>
  <si>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</si>
  <si>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</si>
  <si>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</si>
  <si>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</si>
  <si>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</si>
  <si>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</si>
  <si>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</si>
  <si>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</si>
  <si>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</si>
  <si>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</si>
  <si>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</si>
  <si>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</si>
  <si>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</si>
  <si>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</si>
  <si>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</si>
  <si>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</si>
  <si>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</si>
  <si>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</si>
  <si>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</si>
  <si>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</si>
  <si>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</si>
  <si>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</si>
  <si>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</si>
  <si>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</si>
  <si>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</si>
  <si>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</si>
  <si>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</si>
  <si>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</si>
  <si>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</si>
  <si>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</si>
  <si>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</si>
  <si>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</si>
  <si>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</si>
  <si>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</si>
  <si>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</si>
  <si>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</si>
  <si>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</si>
  <si>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</si>
  <si>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</si>
  <si>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</si>
  <si>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</si>
  <si>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</si>
  <si>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</si>
  <si>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</si>
  <si>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</si>
  <si>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</si>
  <si>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</si>
  <si>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</si>
  <si>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</si>
  <si>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</si>
  <si>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</si>
  <si>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</si>
  <si>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</si>
  <si>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</si>
  <si>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</si>
  <si>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</si>
  <si>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</si>
  <si>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</si>
  <si>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</si>
  <si>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</si>
  <si>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</si>
  <si>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</si>
  <si>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</si>
  <si>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</si>
  <si>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</si>
  <si>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</si>
  <si>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</si>
  <si>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</si>
  <si>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</si>
  <si>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</si>
  <si>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</si>
  <si>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</si>
  <si>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</si>
  <si>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</si>
  <si>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</si>
  <si>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</si>
  <si>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</si>
  <si>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</si>
  <si>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</si>
  <si>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</si>
  <si>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</si>
  <si>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</si>
  <si>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</si>
  <si>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</si>
  <si>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</si>
  <si>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</si>
  <si>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</si>
  <si>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</si>
  <si>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</si>
  <si>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</si>
  <si>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</si>
  <si>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</si>
  <si>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</si>
  <si>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</si>
  <si>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</si>
  <si>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</si>
  <si>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</si>
  <si>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</si>
  <si>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</si>
  <si>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</si>
  <si>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</si>
  <si>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</si>
  <si>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</si>
  <si>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</si>
  <si>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</si>
  <si>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</si>
  <si>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</si>
  <si>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</si>
  <si>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</si>
  <si>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</si>
  <si>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</si>
  <si>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</si>
  <si>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</si>
  <si>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</si>
  <si>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</si>
  <si>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</si>
  <si>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</si>
  <si>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</si>
  <si>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</si>
  <si>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</si>
  <si>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</si>
  <si>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</si>
  <si>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</si>
  <si>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</si>
  <si>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</si>
  <si>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</si>
  <si>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</si>
  <si>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</si>
  <si>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</si>
  <si>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</si>
  <si>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</si>
  <si>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</si>
  <si>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</si>
  <si>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</si>
  <si>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</si>
  <si>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</si>
  <si>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</si>
  <si>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</si>
  <si>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</si>
  <si>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</si>
  <si>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</si>
  <si>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</si>
  <si>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</si>
  <si>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</si>
  <si>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</si>
  <si>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</si>
  <si>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</si>
  <si>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</si>
  <si>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</si>
  <si>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</si>
  <si>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</si>
  <si>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</si>
  <si>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</si>
  <si>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</si>
  <si>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</si>
  <si>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</si>
  <si>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</si>
  <si>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</si>
  <si>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</si>
  <si>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</si>
  <si>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</si>
  <si>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</si>
  <si>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</si>
  <si>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</si>
  <si>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</si>
  <si>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</si>
  <si>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</si>
  <si>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</si>
  <si>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</si>
  <si>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</si>
  <si>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</si>
  <si>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</si>
  <si>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</si>
  <si>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</si>
  <si>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</si>
  <si>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</si>
  <si>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</si>
  <si>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</si>
  <si>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</si>
  <si>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</si>
  <si>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</si>
  <si>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</si>
  <si>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</si>
  <si>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</si>
  <si>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</si>
  <si>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</si>
  <si>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</si>
  <si>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</si>
  <si>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</si>
  <si>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</si>
  <si>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</si>
  <si>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</si>
  <si>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</si>
  <si>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</si>
  <si>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</si>
  <si>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</si>
  <si>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</si>
  <si>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</si>
  <si>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</si>
  <si>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</si>
  <si>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</si>
  <si>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</si>
  <si>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</si>
  <si>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</si>
  <si>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</si>
  <si>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</si>
  <si>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</si>
  <si>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</si>
  <si>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</si>
  <si>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</si>
  <si>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</si>
  <si>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</si>
  <si>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</si>
  <si>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</si>
  <si>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</si>
  <si>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</si>
  <si>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</si>
  <si>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</si>
  <si>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</si>
  <si>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</si>
  <si>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</si>
  <si>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</si>
  <si>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</si>
  <si>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</si>
  <si>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</si>
  <si>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</si>
  <si>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</si>
  <si>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</si>
  <si>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</si>
  <si>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</si>
  <si>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</si>
  <si>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</si>
  <si>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</si>
  <si>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</si>
  <si>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</si>
  <si>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</si>
  <si>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</si>
  <si>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</si>
  <si>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</si>
  <si>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</si>
  <si>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</si>
  <si>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</si>
  <si>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</si>
  <si>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</si>
  <si>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</si>
  <si>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</si>
  <si>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</si>
  <si>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</si>
  <si>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</si>
  <si>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</si>
  <si>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</si>
  <si>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</si>
  <si>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</si>
  <si>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</si>
  <si>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</si>
  <si>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</si>
  <si>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</si>
  <si>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</si>
  <si>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</si>
  <si>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</si>
  <si>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</si>
  <si>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</si>
  <si>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</si>
  <si>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</si>
  <si>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</si>
  <si>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</si>
  <si>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</si>
  <si>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</si>
  <si>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</si>
  <si>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</si>
  <si>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</si>
  <si>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</si>
  <si>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</si>
  <si>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</si>
  <si>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</si>
  <si>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</si>
  <si>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</si>
  <si>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</si>
  <si>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</si>
  <si>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</si>
  <si>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</si>
  <si>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</si>
  <si>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</si>
  <si>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</si>
  <si>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</si>
  <si>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</si>
  <si>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</si>
  <si>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</si>
  <si>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</si>
  <si>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</si>
  <si>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</si>
  <si>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</si>
  <si>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</si>
  <si>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</si>
  <si>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</si>
  <si>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</si>
  <si>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</si>
  <si>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</si>
  <si>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</si>
  <si>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</si>
  <si>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</si>
  <si>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</si>
  <si>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</si>
  <si>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</si>
  <si>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</si>
  <si>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</si>
  <si>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</si>
  <si>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</si>
  <si>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</si>
  <si>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</si>
  <si>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</si>
  <si>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</si>
  <si>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</si>
  <si>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</si>
  <si>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</si>
  <si>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</si>
  <si>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</si>
  <si>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</si>
  <si>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</si>
  <si>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</si>
  <si>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</si>
  <si>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</si>
  <si>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</si>
  <si>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</si>
  <si>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</si>
  <si>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</si>
  <si>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</si>
  <si>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</si>
  <si>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</si>
  <si>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</si>
  <si>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</si>
  <si>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</si>
  <si>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</si>
  <si>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</si>
  <si>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</si>
  <si>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</si>
  <si>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</si>
  <si>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</si>
  <si>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</si>
  <si>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</si>
  <si>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</si>
  <si>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</si>
  <si>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</si>
  <si>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</si>
  <si>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</si>
  <si>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</si>
  <si>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</si>
  <si>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</si>
  <si>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</si>
  <si>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</si>
  <si>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</si>
  <si>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</si>
  <si>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</si>
  <si>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</si>
  <si>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</si>
  <si>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</si>
  <si>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</si>
  <si>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</si>
  <si>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</si>
  <si>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</si>
  <si>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</si>
  <si>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</si>
  <si>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</si>
  <si>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</si>
  <si>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</si>
  <si>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</si>
  <si>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</si>
  <si>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</si>
  <si>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</si>
  <si>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</si>
  <si>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</si>
  <si>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</si>
  <si>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</si>
  <si>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</si>
  <si>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</si>
  <si>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</si>
  <si>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</si>
  <si>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</si>
  <si>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</si>
  <si>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</si>
  <si>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</si>
  <si>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</si>
  <si>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</si>
  <si>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</si>
  <si>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</si>
  <si>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</si>
  <si>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</si>
  <si>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</si>
  <si>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</si>
  <si>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</si>
  <si>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</si>
  <si>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</si>
  <si>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</si>
  <si>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</si>
  <si>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</si>
  <si>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</si>
  <si>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</si>
  <si>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</si>
  <si>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</si>
  <si>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</si>
  <si>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</si>
  <si>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</si>
  <si>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</si>
  <si>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</si>
  <si>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</si>
  <si>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</si>
  <si>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</si>
  <si>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</si>
  <si>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</si>
  <si>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</si>
  <si>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</si>
  <si>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</si>
  <si>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</si>
  <si>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</si>
  <si>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</si>
  <si>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</si>
  <si>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</si>
  <si>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</si>
  <si>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</si>
  <si>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</si>
  <si>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</si>
  <si>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</si>
  <si>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</si>
  <si>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</si>
  <si>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</si>
  <si>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</si>
  <si>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</si>
  <si>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</si>
  <si>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</si>
  <si>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</si>
  <si>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</si>
  <si>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</si>
  <si>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</si>
  <si>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</si>
  <si>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</si>
  <si>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</si>
  <si>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</si>
  <si>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</si>
  <si>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</si>
  <si>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</si>
  <si>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</si>
  <si>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</si>
  <si>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</si>
  <si>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</si>
  <si>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</si>
  <si>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</si>
  <si>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</si>
  <si>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</si>
  <si>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</si>
  <si>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</si>
  <si>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</si>
  <si>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</si>
  <si>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</si>
  <si>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</si>
  <si>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</si>
  <si>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</si>
  <si>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</si>
  <si>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</si>
  <si>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</si>
  <si>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</si>
  <si>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</si>
  <si>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</si>
  <si>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</si>
  <si>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</si>
  <si>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</si>
  <si>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</si>
  <si>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</si>
  <si>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</si>
  <si>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</si>
  <si>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</si>
  <si>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</si>
  <si>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</si>
  <si>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</si>
  <si>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</si>
  <si>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</si>
  <si>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</si>
  <si>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</si>
  <si>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</si>
  <si>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</si>
  <si>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</si>
  <si>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</si>
  <si>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</si>
  <si>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</si>
  <si>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</si>
  <si>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</si>
  <si>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</si>
  <si>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</si>
  <si>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</si>
  <si>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</si>
  <si>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</si>
  <si>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</si>
  <si>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</si>
  <si>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</si>
  <si>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</si>
  <si>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</si>
  <si>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</si>
  <si>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</si>
  <si>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</si>
  <si>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</si>
  <si>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</si>
  <si>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</si>
  <si>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</si>
  <si>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</si>
  <si>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</si>
  <si>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</si>
  <si>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</si>
  <si>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</si>
  <si>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</si>
  <si>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</si>
  <si>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</si>
  <si>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</si>
  <si>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</si>
  <si>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</si>
  <si>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</si>
  <si>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</si>
  <si>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</si>
  <si>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</si>
  <si>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</si>
  <si>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</si>
  <si>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</si>
  <si>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</si>
  <si>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</si>
  <si>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</si>
  <si>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</si>
  <si>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</si>
  <si>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</si>
  <si>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</si>
  <si>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</si>
  <si>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</si>
  <si>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</si>
  <si>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</si>
  <si>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</si>
  <si>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</si>
  <si>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</si>
  <si>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</si>
  <si>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</si>
  <si>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</si>
  <si>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</si>
  <si>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</si>
  <si>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</si>
  <si>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</si>
  <si>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</si>
  <si>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</si>
  <si>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</si>
  <si>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</si>
  <si>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</si>
  <si>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</si>
  <si>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</si>
  <si>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</si>
  <si>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</si>
  <si>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</si>
  <si>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</si>
  <si>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</si>
  <si>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</si>
  <si>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</si>
  <si>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</si>
  <si>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</si>
  <si>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</si>
  <si>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</si>
  <si>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</si>
  <si>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</si>
  <si>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</si>
  <si>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</si>
  <si>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</si>
  <si>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</si>
  <si>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</si>
  <si>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</si>
  <si>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</si>
  <si>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</si>
  <si>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</si>
  <si>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</si>
  <si>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</si>
  <si>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</si>
  <si>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</si>
  <si>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</si>
  <si>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</si>
  <si>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</si>
  <si>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</si>
  <si>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</si>
  <si>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</si>
  <si>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</si>
  <si>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</si>
  <si>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</si>
  <si>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</si>
  <si>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</si>
  <si>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</si>
  <si>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</si>
  <si>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</si>
  <si>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</si>
  <si>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</si>
  <si>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</si>
  <si>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</si>
  <si>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</si>
  <si>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</si>
  <si>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</si>
  <si>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</si>
  <si>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</si>
  <si>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</si>
  <si>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</si>
  <si>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</si>
  <si>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</si>
  <si>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</si>
  <si>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</si>
  <si>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</si>
  <si>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</si>
  <si>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</si>
  <si>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</si>
  <si>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</si>
  <si>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</si>
  <si>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</si>
  <si>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</si>
  <si>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</si>
  <si>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</si>
  <si>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</si>
  <si>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</si>
  <si>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</si>
  <si>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</si>
  <si>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</si>
  <si>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</si>
  <si>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</si>
  <si>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</si>
  <si>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</si>
  <si>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</si>
  <si>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</si>
  <si>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</si>
  <si>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</si>
  <si>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</si>
  <si>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</si>
  <si>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</si>
  <si>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</si>
  <si>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</si>
  <si>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</si>
  <si>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</si>
  <si>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</si>
  <si>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</si>
  <si>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</si>
  <si>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</si>
  <si>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</si>
  <si>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</si>
  <si>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</si>
  <si>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</si>
  <si>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</si>
  <si>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</si>
  <si>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</si>
  <si>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</si>
  <si>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</si>
  <si>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</si>
  <si>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</si>
  <si>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</si>
  <si>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</si>
  <si>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</si>
  <si>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</si>
  <si>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</si>
  <si>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</si>
  <si>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</si>
  <si>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</si>
  <si>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</si>
  <si>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</si>
  <si>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</si>
  <si>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</si>
  <si>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</si>
  <si>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</si>
  <si>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</si>
  <si>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</si>
  <si>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</si>
  <si>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</si>
  <si>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</si>
  <si>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</si>
  <si>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</si>
  <si>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</si>
  <si>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</si>
  <si>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</si>
  <si>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</si>
  <si>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</si>
  <si>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</si>
  <si>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</si>
  <si>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</si>
  <si>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</si>
  <si>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</si>
  <si>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</si>
  <si>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</si>
  <si>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</si>
  <si>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</si>
  <si>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</si>
  <si>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</si>
  <si>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</si>
  <si>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</si>
  <si>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</si>
  <si>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</si>
  <si>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</si>
  <si>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</si>
  <si>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</si>
  <si>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</si>
  <si>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</si>
  <si>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</si>
  <si>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</si>
  <si>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</si>
  <si>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</si>
  <si>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</si>
  <si>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</si>
  <si>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</si>
  <si>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</si>
  <si>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</si>
  <si>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</si>
  <si>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</si>
  <si>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</si>
  <si>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</si>
  <si>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</si>
  <si>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</si>
  <si>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</si>
  <si>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</si>
  <si>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</si>
  <si>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</si>
  <si>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</si>
  <si>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</si>
  <si>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</si>
  <si>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</si>
  <si>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</si>
  <si>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</si>
  <si>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</si>
  <si>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</si>
  <si>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</si>
  <si>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</si>
  <si>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</si>
  <si>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</si>
  <si>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</si>
  <si>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</si>
  <si>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</si>
  <si>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</si>
  <si>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</si>
  <si>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</si>
  <si>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</si>
  <si>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</si>
  <si>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</si>
  <si>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</si>
  <si>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</si>
  <si>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</si>
  <si>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</si>
  <si>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</si>
  <si>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</si>
  <si>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</si>
  <si>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</si>
  <si>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</si>
  <si>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</si>
  <si>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</si>
  <si>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</si>
  <si>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</si>
  <si>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</si>
  <si>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</si>
  <si>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</si>
  <si>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</si>
  <si>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</si>
  <si>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</si>
  <si>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</si>
  <si>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</si>
  <si>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</si>
  <si>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</si>
  <si>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</si>
  <si>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</si>
  <si>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</si>
  <si>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</si>
  <si>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</si>
  <si>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</si>
  <si>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</si>
  <si>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</si>
  <si>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</si>
  <si>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</si>
  <si>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</si>
  <si>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</si>
  <si>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</si>
  <si>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</si>
  <si>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</si>
  <si>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</si>
  <si>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</si>
  <si>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</si>
  <si>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</si>
  <si>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</si>
  <si>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</si>
  <si>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</si>
  <si>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</si>
  <si>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</si>
  <si>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</si>
  <si>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</si>
  <si>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</si>
  <si>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</si>
  <si>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</si>
  <si>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</si>
  <si>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</si>
  <si>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</si>
  <si>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</si>
  <si>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</si>
  <si>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</si>
  <si>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</si>
  <si>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</si>
  <si>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</si>
  <si>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</si>
  <si>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</si>
  <si>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</si>
  <si>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</si>
  <si>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</si>
  <si>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</si>
  <si>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</si>
  <si>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</si>
  <si>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</si>
  <si>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</si>
  <si>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</si>
  <si>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</si>
  <si>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</si>
  <si>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</si>
  <si>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</si>
  <si>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</si>
  <si>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</si>
  <si>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</si>
  <si>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</si>
  <si>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</si>
  <si>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</si>
  <si>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</si>
  <si>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</si>
  <si>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</si>
  <si>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</si>
  <si>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</si>
  <si>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</si>
  <si>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</si>
  <si>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</si>
  <si>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</si>
  <si>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</si>
  <si>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</si>
  <si>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</si>
  <si>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</si>
  <si>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</si>
  <si>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</si>
  <si>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</si>
  <si>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</si>
  <si>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</si>
  <si>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</si>
  <si>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</si>
  <si>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</si>
  <si>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</si>
  <si>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</si>
  <si>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</si>
  <si>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</si>
  <si>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</si>
  <si>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</si>
  <si>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</si>
  <si>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</si>
  <si>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</si>
  <si>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</si>
  <si>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</si>
  <si>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</si>
  <si>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</si>
  <si>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</si>
  <si>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</si>
  <si>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</si>
  <si>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</si>
  <si>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</si>
  <si>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</si>
  <si>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</si>
  <si>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</si>
  <si>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</si>
  <si>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</si>
  <si>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</si>
  <si>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</si>
  <si>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</si>
  <si>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</si>
  <si>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</si>
  <si>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</si>
  <si>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</si>
  <si>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</si>
  <si>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</si>
  <si>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</si>
  <si>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</si>
  <si>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</si>
  <si>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</si>
  <si>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</si>
  <si>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</si>
  <si>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</si>
  <si>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</si>
  <si>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</si>
  <si>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</si>
  <si>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</si>
  <si>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</si>
  <si>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</si>
  <si>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</si>
  <si>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</si>
  <si>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</si>
  <si>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</si>
  <si>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</si>
  <si>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</si>
  <si>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</si>
  <si>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</si>
  <si>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</si>
  <si>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</si>
  <si>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</si>
  <si>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</si>
  <si>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</si>
  <si>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</si>
  <si>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</si>
  <si>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</si>
  <si>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</si>
  <si>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</si>
  <si>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</si>
  <si>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</si>
  <si>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</si>
  <si>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</si>
  <si>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</si>
  <si>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</si>
  <si>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</si>
  <si>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</si>
  <si>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</si>
  <si>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</si>
  <si>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</si>
  <si>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</si>
  <si>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</si>
  <si>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</si>
  <si>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</si>
  <si>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</si>
  <si>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</si>
  <si>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</si>
  <si>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</si>
  <si>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</si>
  <si>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</si>
  <si>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</si>
  <si>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</si>
  <si>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</si>
  <si>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</si>
  <si>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</si>
  <si>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</si>
  <si>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</si>
  <si>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</si>
  <si>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</si>
  <si>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</si>
  <si>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</si>
  <si>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</si>
  <si>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</si>
  <si>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</si>
  <si>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</si>
  <si>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</si>
  <si>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</si>
  <si>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</si>
  <si>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</si>
  <si>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</si>
  <si>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</si>
  <si>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</si>
  <si>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</si>
  <si>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</si>
  <si>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</si>
  <si>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</si>
  <si>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</si>
  <si>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</si>
  <si>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</si>
  <si>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</si>
  <si>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</si>
  <si>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</si>
  <si>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</si>
  <si>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</si>
  <si>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</si>
  <si>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</si>
  <si>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</si>
  <si>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</si>
  <si>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</si>
  <si>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</si>
  <si>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</si>
  <si>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</si>
  <si>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</si>
  <si>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</si>
  <si>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</si>
  <si>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</si>
  <si>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</si>
  <si>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</si>
  <si>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</si>
  <si>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</si>
  <si>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</si>
  <si>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</si>
  <si>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</si>
  <si>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</si>
  <si>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</si>
  <si>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</si>
  <si>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</si>
  <si>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</si>
  <si>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</si>
  <si>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</si>
  <si>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</si>
  <si>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</si>
  <si>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</si>
  <si>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</si>
  <si>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</si>
  <si>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</si>
  <si>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</si>
  <si>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</si>
  <si>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</si>
  <si>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</si>
  <si>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</si>
  <si>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</si>
  <si>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</si>
  <si>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</si>
  <si>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</si>
  <si>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</si>
  <si>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</si>
  <si>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</si>
  <si>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</si>
  <si>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</si>
  <si>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</si>
  <si>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</si>
  <si>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</si>
  <si>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</si>
  <si>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</si>
  <si>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</si>
  <si>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</si>
  <si>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</si>
  <si>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</si>
  <si>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</si>
  <si>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</si>
  <si>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</si>
  <si>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</si>
  <si>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</si>
  <si>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</si>
  <si>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</si>
  <si>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</si>
  <si>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</si>
  <si>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</si>
  <si>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</si>
  <si>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</si>
  <si>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</si>
  <si>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</si>
  <si>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</si>
  <si>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</si>
  <si>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</si>
  <si>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</si>
  <si>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</si>
  <si>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</si>
  <si>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</si>
  <si>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</si>
  <si>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</si>
  <si>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</si>
  <si>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</si>
  <si>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</si>
  <si>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</si>
  <si>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</si>
  <si>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</si>
  <si>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</si>
  <si>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</si>
  <si>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</si>
  <si>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</si>
  <si>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</si>
  <si>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</si>
  <si>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</si>
  <si>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</si>
  <si>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</si>
  <si>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</si>
  <si>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</si>
  <si>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</si>
  <si>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</si>
  <si>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</si>
  <si>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</si>
  <si>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</si>
  <si>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</si>
  <si>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</si>
  <si>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</si>
  <si>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</si>
  <si>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</si>
  <si>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</si>
  <si>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</si>
  <si>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</si>
  <si>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</si>
  <si>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</si>
  <si>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</si>
  <si>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</si>
  <si>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</si>
  <si>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</si>
  <si>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</si>
  <si>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</si>
  <si>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</si>
  <si>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</si>
  <si>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</si>
  <si>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</si>
  <si>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</si>
  <si>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</si>
  <si>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</si>
  <si>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</si>
  <si>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</si>
  <si>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</si>
  <si>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</si>
  <si>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</si>
  <si>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</si>
  <si>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</si>
  <si>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</si>
  <si>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</si>
  <si>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</si>
  <si>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</si>
  <si>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</si>
  <si>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</si>
  <si>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</si>
  <si>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</si>
  <si>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</si>
  <si>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</si>
  <si>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</si>
  <si>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</si>
  <si>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</si>
  <si>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</si>
  <si>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</si>
  <si>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</si>
  <si>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</si>
  <si>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</si>
  <si>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</si>
  <si>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</si>
  <si>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</si>
  <si>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</si>
  <si>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</si>
  <si>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</si>
  <si>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</si>
  <si>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</si>
  <si>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</si>
  <si>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</si>
  <si>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</si>
  <si>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</si>
  <si>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</si>
  <si>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</si>
  <si>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</si>
  <si>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</si>
  <si>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</si>
  <si>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</si>
  <si>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</si>
  <si>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</si>
  <si>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</si>
  <si>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</si>
  <si>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</si>
  <si>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</si>
  <si>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</si>
  <si>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</si>
  <si>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</si>
  <si>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</si>
  <si>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</si>
  <si>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</si>
  <si>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</si>
  <si>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</si>
  <si>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</si>
  <si>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</si>
  <si>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</si>
  <si>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</si>
  <si>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</si>
  <si>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</si>
  <si>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</si>
  <si>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</si>
  <si>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</si>
  <si>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</si>
  <si>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</si>
  <si>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</si>
  <si>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</si>
  <si>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</si>
  <si>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</si>
  <si>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</si>
  <si>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</si>
  <si>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</si>
  <si>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</si>
  <si>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</si>
  <si>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</si>
  <si>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</si>
  <si>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</si>
  <si>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</si>
  <si>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</si>
  <si>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</si>
  <si>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</si>
  <si>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</si>
  <si>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</si>
  <si>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</si>
  <si>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</si>
  <si>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</si>
  <si>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</si>
  <si>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</si>
  <si>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</si>
  <si>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</si>
  <si>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</si>
  <si>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</si>
  <si>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</si>
  <si>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</si>
  <si>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</si>
  <si>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</si>
  <si>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</si>
  <si>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</si>
  <si>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</si>
  <si>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</si>
  <si>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</si>
  <si>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</si>
  <si>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</si>
  <si>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</si>
  <si>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</si>
  <si>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</si>
  <si>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</si>
  <si>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</si>
  <si>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</si>
  <si>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</si>
  <si>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</si>
  <si>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</si>
  <si>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</si>
  <si>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</si>
  <si>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</si>
  <si>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</si>
  <si>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</si>
  <si>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</si>
  <si>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</si>
  <si>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</si>
  <si>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</si>
  <si>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</si>
  <si>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</si>
  <si>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</si>
  <si>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</si>
  <si>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</si>
  <si>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</si>
  <si>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</si>
  <si>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</si>
  <si>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</si>
  <si>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</si>
  <si>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</si>
  <si>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</si>
  <si>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</si>
  <si>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</si>
  <si>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</si>
  <si>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</si>
  <si>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</si>
  <si>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</si>
  <si>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</si>
  <si>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</si>
  <si>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</si>
  <si>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</si>
  <si>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</si>
  <si>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</si>
  <si>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</si>
  <si>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</si>
  <si>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</si>
  <si>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</si>
  <si>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</si>
  <si>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</si>
  <si>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</si>
  <si>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</si>
  <si>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</si>
  <si>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</si>
  <si>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</si>
  <si>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</si>
  <si>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</si>
  <si>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</si>
  <si>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</si>
  <si>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</si>
  <si>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</si>
  <si>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</si>
  <si>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</si>
  <si>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</si>
  <si>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</si>
  <si>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</si>
  <si>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</si>
  <si>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</si>
  <si>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</si>
  <si>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</si>
  <si>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</si>
  <si>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</si>
  <si>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</si>
  <si>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</si>
  <si>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</si>
  <si>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</si>
  <si>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</si>
  <si>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</si>
  <si>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</si>
  <si>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</si>
  <si>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</si>
  <si>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</si>
  <si>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</si>
  <si>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</si>
  <si>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</si>
  <si>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</si>
  <si>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</si>
  <si>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</si>
  <si>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</si>
  <si>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</si>
  <si>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</si>
  <si>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</si>
  <si>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</si>
  <si>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</si>
  <si>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</si>
  <si>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</si>
  <si>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</si>
  <si>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</si>
  <si>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</si>
  <si>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</si>
  <si>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</si>
  <si>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</si>
  <si>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</si>
  <si>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</si>
  <si>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</si>
  <si>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</si>
  <si>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</si>
  <si>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</si>
  <si>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</si>
  <si>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</si>
  <si>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</si>
  <si>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</si>
  <si>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</si>
  <si>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</si>
  <si>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</si>
  <si>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</si>
  <si>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</si>
  <si>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</si>
  <si>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</si>
  <si>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</si>
  <si>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</si>
  <si>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</si>
  <si>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</si>
  <si>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</si>
  <si>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</si>
  <si>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</si>
  <si>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</si>
  <si>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</si>
  <si>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</si>
  <si>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</si>
  <si>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</si>
  <si>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</si>
  <si>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</si>
  <si>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</si>
  <si>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</si>
  <si>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</si>
  <si>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</si>
  <si>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</si>
  <si>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</si>
  <si>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</si>
  <si>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</si>
  <si>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</si>
  <si>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</si>
  <si>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</si>
  <si>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</si>
  <si>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</si>
  <si>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</si>
  <si>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</si>
  <si>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</si>
  <si>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</si>
  <si>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</si>
  <si>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</si>
  <si>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</si>
  <si>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</si>
  <si>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</si>
  <si>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</si>
  <si>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</si>
  <si>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</si>
  <si>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</si>
  <si>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</si>
  <si>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</si>
  <si>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</si>
  <si>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</si>
  <si>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</si>
  <si>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</si>
  <si>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</si>
  <si>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</si>
  <si>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</si>
  <si>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</si>
  <si>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</si>
  <si>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</si>
  <si>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</si>
  <si>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</si>
  <si>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</si>
  <si>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</si>
  <si>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</si>
  <si>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</si>
  <si>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</si>
  <si>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</si>
  <si>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</si>
  <si>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</si>
  <si>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</si>
  <si>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</si>
  <si>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</si>
  <si>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</si>
  <si>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</si>
  <si>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</si>
  <si>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</si>
  <si>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</si>
  <si>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</si>
  <si>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</si>
  <si>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</si>
  <si>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</si>
  <si>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</si>
  <si>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</si>
  <si>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</si>
  <si>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</si>
  <si>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</si>
  <si>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</si>
  <si>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</si>
  <si>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</si>
  <si>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</si>
  <si>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</si>
  <si>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</si>
  <si>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</si>
  <si>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</si>
  <si>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</si>
  <si>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</si>
  <si>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</si>
  <si>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</si>
  <si>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</si>
  <si>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</si>
  <si>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</si>
  <si>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</si>
  <si>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</si>
  <si>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</si>
  <si>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</si>
  <si>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</si>
  <si>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</si>
  <si>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</si>
  <si>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</si>
  <si>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</si>
  <si>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</si>
  <si>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</si>
  <si>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</si>
  <si>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</si>
  <si>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</si>
  <si>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</si>
  <si>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</si>
  <si>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</si>
  <si>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</si>
  <si>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</si>
  <si>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</si>
  <si>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</si>
  <si>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</si>
  <si>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</si>
  <si>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</si>
  <si>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</si>
  <si>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</si>
  <si>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</si>
  <si>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</si>
  <si>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</si>
  <si>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</si>
  <si>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</si>
  <si>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</si>
  <si>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</si>
  <si>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</si>
  <si>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</si>
  <si>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</si>
  <si>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</si>
  <si>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</si>
  <si>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</si>
  <si>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</si>
  <si>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</si>
  <si>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</si>
  <si>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</si>
  <si>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</si>
  <si>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</si>
  <si>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</si>
  <si>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</si>
  <si>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</si>
  <si>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</si>
  <si>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</si>
  <si>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</si>
  <si>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</si>
  <si>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</si>
  <si>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</si>
  <si>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</si>
  <si>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</si>
  <si>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</si>
  <si>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</si>
  <si>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</si>
  <si>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</si>
  <si>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</si>
  <si>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</si>
  <si>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</si>
  <si>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</si>
  <si>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</si>
  <si>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</si>
  <si>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</si>
  <si>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</si>
  <si>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</si>
  <si>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</si>
  <si>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</si>
  <si>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</si>
  <si>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</si>
  <si>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</si>
  <si>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</si>
  <si>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</si>
  <si>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</si>
  <si>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</si>
  <si>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</si>
  <si>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</si>
  <si>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</si>
  <si>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</si>
  <si>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</si>
  <si>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</si>
  <si>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</si>
  <si>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</si>
  <si>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</si>
  <si>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</si>
  <si>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</si>
  <si>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</si>
  <si>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</si>
  <si>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</si>
  <si>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</si>
  <si>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</si>
  <si>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</si>
  <si>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</si>
  <si>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</si>
  <si>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</si>
  <si>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</si>
  <si>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</si>
  <si>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</si>
  <si>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</si>
  <si>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</si>
  <si>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</si>
  <si>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</si>
  <si>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</si>
  <si>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</si>
  <si>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</si>
  <si>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</si>
  <si>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</si>
  <si>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</si>
  <si>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</si>
  <si>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</si>
  <si>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</si>
  <si>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</si>
  <si>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</si>
  <si>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</si>
  <si>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</si>
  <si>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</si>
  <si>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</si>
  <si>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</si>
  <si>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</si>
  <si>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</si>
  <si>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</si>
  <si>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</si>
  <si>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</si>
  <si>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</si>
  <si>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</si>
  <si>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</si>
  <si>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</si>
  <si>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</si>
  <si>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</si>
  <si>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</si>
  <si>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</si>
  <si>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</si>
  <si>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</si>
  <si>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</si>
  <si>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</si>
  <si>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</si>
  <si>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</si>
  <si>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</si>
  <si>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</si>
  <si>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</si>
  <si>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</si>
  <si>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</si>
  <si>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</si>
  <si>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</si>
  <si>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</si>
  <si>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</si>
  <si>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</si>
  <si>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</si>
  <si>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</si>
  <si>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</si>
  <si>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</si>
  <si>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</si>
  <si>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</si>
  <si>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</si>
  <si>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</si>
  <si>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</si>
  <si>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</si>
  <si>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</si>
  <si>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</si>
  <si>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</si>
  <si>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</si>
  <si>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</si>
  <si>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</si>
  <si>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</si>
  <si>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</si>
  <si>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</si>
  <si>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</si>
  <si>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</si>
  <si>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</si>
  <si>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</si>
  <si>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</si>
  <si>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</si>
  <si>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</si>
  <si>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</si>
  <si>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</si>
  <si>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</si>
  <si>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</si>
  <si>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</si>
  <si>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</si>
  <si>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</si>
  <si>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</si>
  <si>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</si>
  <si>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</si>
  <si>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</si>
  <si>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</si>
  <si>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</si>
  <si>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</si>
  <si>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</si>
  <si>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</si>
  <si>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</si>
  <si>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</si>
  <si>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</si>
  <si>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</si>
  <si>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</si>
  <si>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</si>
  <si>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</si>
  <si>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</si>
  <si>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</si>
  <si>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</si>
  <si>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</si>
  <si>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</si>
  <si>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</si>
  <si>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</si>
  <si>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</si>
  <si>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</si>
  <si>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</si>
  <si>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</si>
  <si>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</si>
  <si>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</si>
  <si>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</si>
  <si>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</si>
  <si>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</si>
  <si>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</si>
  <si>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</si>
  <si>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</si>
  <si>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</si>
  <si>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</si>
  <si>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</si>
  <si>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</si>
  <si>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</si>
  <si>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</si>
  <si>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</si>
  <si>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</si>
  <si>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</si>
  <si>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</si>
  <si>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</si>
  <si>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</si>
  <si>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</si>
  <si>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</si>
  <si>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</si>
  <si>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</si>
  <si>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</si>
  <si>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</si>
  <si>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</si>
  <si>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</si>
  <si>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</si>
  <si>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</si>
  <si>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</si>
  <si>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</si>
  <si>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</si>
  <si>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</si>
  <si>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</si>
  <si>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</si>
  <si>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</si>
  <si>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</si>
  <si>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</si>
  <si>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</si>
  <si>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</si>
  <si>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</si>
  <si>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</si>
  <si>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</si>
  <si>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</si>
  <si>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</si>
  <si>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</si>
  <si>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</si>
  <si>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</si>
  <si>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</si>
  <si>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</si>
  <si>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</si>
  <si>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</si>
  <si>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</si>
  <si>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</si>
  <si>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</si>
  <si>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</si>
  <si>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</si>
  <si>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</si>
  <si>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</si>
  <si>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</si>
  <si>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</si>
  <si>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</si>
  <si>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</si>
  <si>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</si>
  <si>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</si>
  <si>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</si>
  <si>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</si>
  <si>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</si>
  <si>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</si>
  <si>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</si>
  <si>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</si>
  <si>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</si>
  <si>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</si>
  <si>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</si>
  <si>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</si>
  <si>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</si>
  <si>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</si>
  <si>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</si>
  <si>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</si>
  <si>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</si>
  <si>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</si>
  <si>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</si>
  <si>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</si>
  <si>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</si>
  <si>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</si>
  <si>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</si>
  <si>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</si>
  <si>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</si>
  <si>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</si>
  <si>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</si>
  <si>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</si>
  <si>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</si>
  <si>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</si>
  <si>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</si>
  <si>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</si>
  <si>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</si>
  <si>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</si>
  <si>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</si>
  <si>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</si>
  <si>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</si>
  <si>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</si>
  <si>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</si>
  <si>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</si>
  <si>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</si>
  <si>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</si>
  <si>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</si>
  <si>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</si>
  <si>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</si>
  <si>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</si>
  <si>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</si>
  <si>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</si>
  <si>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</si>
  <si>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</si>
  <si>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</si>
  <si>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</si>
  <si>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</si>
  <si>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</si>
  <si>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</si>
  <si>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</si>
  <si>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</si>
  <si>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</si>
  <si>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</si>
  <si>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</si>
  <si>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</si>
  <si>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</si>
  <si>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</si>
  <si>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</si>
  <si>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</si>
  <si>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</si>
  <si>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</si>
  <si>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</si>
  <si>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</si>
  <si>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</si>
  <si>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</si>
  <si>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</si>
  <si>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</si>
  <si>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</si>
  <si>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</si>
  <si>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</si>
  <si>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</si>
  <si>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</si>
  <si>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</si>
  <si>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</si>
  <si>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</si>
  <si>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</si>
  <si>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</si>
  <si>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</si>
  <si>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</si>
  <si>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</si>
  <si>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</si>
  <si>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</si>
  <si>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</si>
  <si>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</si>
  <si>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</si>
  <si>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</si>
  <si>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</si>
  <si>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</si>
  <si>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</si>
  <si>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</si>
  <si>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</si>
  <si>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</si>
  <si>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</si>
  <si>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</si>
  <si>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</si>
  <si>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</si>
  <si>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</si>
  <si>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</si>
  <si>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</si>
  <si>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</si>
  <si>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</si>
  <si>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</si>
  <si>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</si>
  <si>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</si>
  <si>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</si>
  <si>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</si>
  <si>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</si>
  <si>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</si>
  <si>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</si>
  <si>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</si>
  <si>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</si>
  <si>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</si>
  <si>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</si>
  <si>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</si>
  <si>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</si>
  <si>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</si>
  <si>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</si>
  <si>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</si>
  <si>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</si>
  <si>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</si>
  <si>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</si>
  <si>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</si>
  <si>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</si>
  <si>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</si>
  <si>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</si>
  <si>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</si>
  <si>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</si>
  <si>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</si>
  <si>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</si>
  <si>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</si>
  <si>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</si>
  <si>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</si>
  <si>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</si>
  <si>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</si>
  <si>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</si>
  <si>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</si>
  <si>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</si>
  <si>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</si>
  <si>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</si>
  <si>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</si>
  <si>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</si>
  <si>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</si>
  <si>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</si>
  <si>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</si>
  <si>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</si>
  <si>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</si>
  <si>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</si>
  <si>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</si>
  <si>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</si>
  <si>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</si>
  <si>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</si>
  <si>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</si>
  <si>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</si>
  <si>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</si>
  <si>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</si>
  <si>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</si>
  <si>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</si>
  <si>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</si>
  <si>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</si>
  <si>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</si>
  <si>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</si>
  <si>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</si>
  <si>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</si>
  <si>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</si>
  <si>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</si>
  <si>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</si>
  <si>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</si>
  <si>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</si>
  <si>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</si>
  <si>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</si>
  <si>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</si>
  <si>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</si>
  <si>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</si>
  <si>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</si>
  <si>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</si>
  <si>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</si>
  <si>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</si>
  <si>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</si>
  <si>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</si>
  <si>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</si>
  <si>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</si>
  <si>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</si>
  <si>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</si>
  <si>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</si>
  <si>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</si>
  <si>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</si>
  <si>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</si>
  <si>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</si>
  <si>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</si>
  <si>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</si>
  <si>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</si>
  <si>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</si>
  <si>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</si>
  <si>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</si>
  <si>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</si>
  <si>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</si>
  <si>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</si>
  <si>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</si>
  <si>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</si>
  <si>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</si>
  <si>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</si>
  <si>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</si>
  <si>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</si>
  <si>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</si>
  <si>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</si>
  <si>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</si>
  <si>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</si>
  <si>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</si>
  <si>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</si>
  <si>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</si>
  <si>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</si>
  <si>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</si>
  <si>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</si>
  <si>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</si>
  <si>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</si>
  <si>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</si>
  <si>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</si>
  <si>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</si>
  <si>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</si>
  <si>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</si>
  <si>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</si>
  <si>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</si>
  <si>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</si>
  <si>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</si>
  <si>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</si>
  <si>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</si>
  <si>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</si>
  <si>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</si>
  <si>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</si>
  <si>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</si>
  <si>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</si>
  <si>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</si>
  <si>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</si>
  <si>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</si>
  <si>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</si>
  <si>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</si>
  <si>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</si>
  <si>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</si>
  <si>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</si>
  <si>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</si>
  <si>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</si>
  <si>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</si>
  <si>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</si>
  <si>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</si>
  <si>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</si>
  <si>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</si>
  <si>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</si>
  <si>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</si>
  <si>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</si>
  <si>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</si>
  <si>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</si>
  <si>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</si>
  <si>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</si>
  <si>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</si>
  <si>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</si>
  <si>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</si>
  <si>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</si>
  <si>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</si>
  <si>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</si>
  <si>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</si>
  <si>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</si>
  <si>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</si>
  <si>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</si>
  <si>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</si>
  <si>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</si>
  <si>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</si>
  <si>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</si>
  <si>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</si>
  <si>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</si>
  <si>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</si>
  <si>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</si>
  <si>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</si>
  <si>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</si>
  <si>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</si>
  <si>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</si>
  <si>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</si>
  <si>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</si>
  <si>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</si>
  <si>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</si>
  <si>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</si>
  <si>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</si>
  <si>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</si>
  <si>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</si>
  <si>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</si>
  <si>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</si>
  <si>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</si>
  <si>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</si>
  <si>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</si>
  <si>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</si>
  <si>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</si>
  <si>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</si>
  <si>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</si>
  <si>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</si>
  <si>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</si>
  <si>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</si>
  <si>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</si>
  <si>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</si>
  <si>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</si>
  <si>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</si>
  <si>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</si>
  <si>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</si>
  <si>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</si>
  <si>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</si>
  <si>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</si>
  <si>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</si>
  <si>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</si>
  <si>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</si>
  <si>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</si>
  <si>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</si>
  <si>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</si>
  <si>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</si>
  <si>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</si>
  <si>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</si>
  <si>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</si>
  <si>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</si>
  <si>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</si>
  <si>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</si>
  <si>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</si>
  <si>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</si>
  <si>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</si>
  <si>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</si>
  <si>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</si>
  <si>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</si>
  <si>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</si>
  <si>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</si>
  <si>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</si>
  <si>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</si>
  <si>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</si>
  <si>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</si>
  <si>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</si>
  <si>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</si>
  <si>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</si>
  <si>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</si>
  <si>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</si>
  <si>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</si>
  <si>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</si>
  <si>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</si>
  <si>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</si>
  <si>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</si>
  <si>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</si>
  <si>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</si>
  <si>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</si>
  <si>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</si>
  <si>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</si>
  <si>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</si>
  <si>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</si>
  <si>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</si>
  <si>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</si>
  <si>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</si>
  <si>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</si>
  <si>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</si>
  <si>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</si>
  <si>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</si>
  <si>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</si>
  <si>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</si>
  <si>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</si>
  <si>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</si>
  <si>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</si>
  <si>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</si>
  <si>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</si>
  <si>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</si>
  <si>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</si>
  <si>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</si>
  <si>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</si>
  <si>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</si>
  <si>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</si>
  <si>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</si>
  <si>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</si>
  <si>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</si>
  <si>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</si>
  <si>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</si>
  <si>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</si>
  <si>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</si>
  <si>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</si>
  <si>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</si>
  <si>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</si>
  <si>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</si>
  <si>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</si>
  <si>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</si>
  <si>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</si>
  <si>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</si>
  <si>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</si>
  <si>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</si>
  <si>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</si>
  <si>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</si>
  <si>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</si>
  <si>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</si>
  <si>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</si>
  <si>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</si>
  <si>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</si>
  <si>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</si>
  <si>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</si>
  <si>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</si>
  <si>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</si>
  <si>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</si>
  <si>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</si>
  <si>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</si>
  <si>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</si>
  <si>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</si>
  <si>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</si>
  <si>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</si>
  <si>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</si>
  <si>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</si>
  <si>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</si>
  <si>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</si>
  <si>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</si>
  <si>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</si>
  <si>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</si>
  <si>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</si>
  <si>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</si>
  <si>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</si>
  <si>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</si>
  <si>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</si>
  <si>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</si>
  <si>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</si>
  <si>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</si>
  <si>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</si>
  <si>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</si>
  <si>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</si>
  <si>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</si>
  <si>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</si>
  <si>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</si>
  <si>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</si>
  <si>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</si>
  <si>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</si>
  <si>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</si>
  <si>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</si>
  <si>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</si>
  <si>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</si>
  <si>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</si>
  <si>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</si>
  <si>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</si>
  <si>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</si>
  <si>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</si>
  <si>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</si>
  <si>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</si>
  <si>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</si>
  <si>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</si>
  <si>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</si>
  <si>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</si>
  <si>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</si>
  <si>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</si>
  <si>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</si>
  <si>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</si>
  <si>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</si>
  <si>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</si>
  <si>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</si>
  <si>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</si>
  <si>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</si>
  <si>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</si>
  <si>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</si>
  <si>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</si>
  <si>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</si>
  <si>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</si>
  <si>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</si>
  <si>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</si>
  <si>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</si>
  <si>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</si>
  <si>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</si>
  <si>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</si>
  <si>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</si>
  <si>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</si>
  <si>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</si>
  <si>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</si>
  <si>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</si>
  <si>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</si>
  <si>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</si>
  <si>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</si>
  <si>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</si>
  <si>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</si>
  <si>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</si>
  <si>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</si>
  <si>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</si>
  <si>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</si>
  <si>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</si>
  <si>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</si>
  <si>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</si>
  <si>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</si>
  <si>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</si>
  <si>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</si>
  <si>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</si>
  <si>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</si>
  <si>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</si>
  <si>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</si>
  <si>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</si>
  <si>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</si>
  <si>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</si>
  <si>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</si>
  <si>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</si>
  <si>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</si>
  <si>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</si>
  <si>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</si>
  <si>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</si>
  <si>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</si>
  <si>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</si>
  <si>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</si>
  <si>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</si>
  <si>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</si>
  <si>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</si>
  <si>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</si>
  <si>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</si>
  <si>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</si>
  <si>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</si>
  <si>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</si>
  <si>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</si>
  <si>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</si>
  <si>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</si>
  <si>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</si>
  <si>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</si>
  <si>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</si>
  <si>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</si>
  <si>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</si>
  <si>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</si>
  <si>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</si>
  <si>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</si>
  <si>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</si>
  <si>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</si>
  <si>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</si>
  <si>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</si>
  <si>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</si>
  <si>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</si>
  <si>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</si>
  <si>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</si>
  <si>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</si>
  <si>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</si>
  <si>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</si>
  <si>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</si>
  <si>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</si>
  <si>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</si>
  <si>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</si>
  <si>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</si>
  <si>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</si>
  <si>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</si>
  <si>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</si>
  <si>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</si>
  <si>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</si>
  <si>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</si>
  <si>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</si>
  <si>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</si>
  <si>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</si>
  <si>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</si>
  <si>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</si>
  <si>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</si>
  <si>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</si>
  <si>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</si>
  <si>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</si>
  <si>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</si>
  <si>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</si>
  <si>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</si>
  <si>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</si>
  <si>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</si>
  <si>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</si>
  <si>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</si>
  <si>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</si>
  <si>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</si>
  <si>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</si>
  <si>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</si>
  <si>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</si>
  <si>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</si>
  <si>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</si>
  <si>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</si>
  <si>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</si>
  <si>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</si>
  <si>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</si>
  <si>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</si>
  <si>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</si>
  <si>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</si>
  <si>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</si>
  <si>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</si>
  <si>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</si>
  <si>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</si>
  <si>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</si>
  <si>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</si>
  <si>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</si>
  <si>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</si>
  <si>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</si>
  <si>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</si>
  <si>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</si>
  <si>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</si>
  <si>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</si>
  <si>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</si>
  <si>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</si>
  <si>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</si>
  <si>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</si>
  <si>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</si>
  <si>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</si>
  <si>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</si>
  <si>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</si>
  <si>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</si>
  <si>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</si>
  <si>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</si>
  <si>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</si>
  <si>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</si>
  <si>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</si>
  <si>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</si>
  <si>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</si>
  <si>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</si>
  <si>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</si>
  <si>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</si>
  <si>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</si>
  <si>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</si>
  <si>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</si>
  <si>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</si>
  <si>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</si>
  <si>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</si>
  <si>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</si>
  <si>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</si>
  <si>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</si>
  <si>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</si>
  <si>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</si>
  <si>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</si>
  <si>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</si>
  <si>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</si>
  <si>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</si>
  <si>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</si>
  <si>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</si>
  <si>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</si>
  <si>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</si>
  <si>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</si>
  <si>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</si>
  <si>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</si>
  <si>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</si>
  <si>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</si>
  <si>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</si>
  <si>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</si>
  <si>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</si>
  <si>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</si>
  <si>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</si>
  <si>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</si>
  <si>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</si>
  <si>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</si>
  <si>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</si>
  <si>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</si>
  <si>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</si>
  <si>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</si>
  <si>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</si>
  <si>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</si>
  <si>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</si>
  <si>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</si>
  <si>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</si>
  <si>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</si>
  <si>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</si>
  <si>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</si>
  <si>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</si>
  <si>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</si>
  <si>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</si>
  <si>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</si>
  <si>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</si>
  <si>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</si>
  <si>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</si>
  <si>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</si>
  <si>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</si>
  <si>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</si>
  <si>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</si>
  <si>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</si>
  <si>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</si>
  <si>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</si>
  <si>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</si>
  <si>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</si>
  <si>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</si>
  <si>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</si>
  <si>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</si>
  <si>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</si>
  <si>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</si>
  <si>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</si>
  <si>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</si>
  <si>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</si>
  <si>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</si>
  <si>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</si>
  <si>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</si>
  <si>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</si>
  <si>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</si>
  <si>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</si>
  <si>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</si>
  <si>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</si>
  <si>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</si>
  <si>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</si>
  <si>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</si>
  <si>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</si>
  <si>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</si>
  <si>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</si>
  <si>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</si>
  <si>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</si>
  <si>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</si>
  <si>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</si>
  <si>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</si>
  <si>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</si>
  <si>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</si>
  <si>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</si>
  <si>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</si>
  <si>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</si>
  <si>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</si>
  <si>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</si>
  <si>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</si>
  <si>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</si>
  <si>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</si>
  <si>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</si>
  <si>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</si>
  <si>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</si>
  <si>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</si>
  <si>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</si>
  <si>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</si>
  <si>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</si>
  <si>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</si>
  <si>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</si>
  <si>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</si>
  <si>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</si>
  <si>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</si>
  <si>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</si>
  <si>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</si>
  <si>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</si>
  <si>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</si>
  <si>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</si>
  <si>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</si>
  <si>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</si>
  <si>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</si>
  <si>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</si>
  <si>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</si>
  <si>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</si>
  <si>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</si>
  <si>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</si>
  <si>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</si>
  <si>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</si>
  <si>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</si>
  <si>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</si>
  <si>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</si>
  <si>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</si>
  <si>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</si>
  <si>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</si>
  <si>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</si>
  <si>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</si>
  <si>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</si>
  <si>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</si>
  <si>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</si>
  <si>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</si>
  <si>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</si>
  <si>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</si>
  <si>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</si>
  <si>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</si>
  <si>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</si>
  <si>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</si>
  <si>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</si>
  <si>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</si>
  <si>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</si>
  <si>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</si>
  <si>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</si>
  <si>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</si>
  <si>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</si>
  <si>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</si>
  <si>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</si>
  <si>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</si>
  <si>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</si>
  <si>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</si>
  <si>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</si>
  <si>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</si>
  <si>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</si>
  <si>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</si>
  <si>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</si>
  <si>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</si>
  <si>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</si>
  <si>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</si>
  <si>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</si>
  <si>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</si>
  <si>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</si>
  <si>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</si>
  <si>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</si>
  <si>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</si>
  <si>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</si>
  <si>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</si>
  <si>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</si>
  <si>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</si>
  <si>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</si>
  <si>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</si>
  <si>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</si>
  <si>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</si>
  <si>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</si>
  <si>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</si>
  <si>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</si>
  <si>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</si>
  <si>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</si>
  <si>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</si>
  <si>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</si>
  <si>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</si>
  <si>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</si>
  <si>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</si>
  <si>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</si>
  <si>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</si>
  <si>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</si>
  <si>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</si>
  <si>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</si>
  <si>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</si>
  <si>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</si>
  <si>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</si>
  <si>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</si>
  <si>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</si>
  <si>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</si>
  <si>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</si>
  <si>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</si>
  <si>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</si>
  <si>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</si>
  <si>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</si>
  <si>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</si>
  <si>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</si>
  <si>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</si>
  <si>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</si>
  <si>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</si>
  <si>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</si>
  <si>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</si>
  <si>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</si>
  <si>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</si>
  <si>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</si>
  <si>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</si>
  <si>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</si>
  <si>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</si>
  <si>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</si>
  <si>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</si>
  <si>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</si>
  <si>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</si>
  <si>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</si>
  <si>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</si>
  <si>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</si>
  <si>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</si>
  <si>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</si>
  <si>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</si>
  <si>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</si>
  <si>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</si>
  <si>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</si>
  <si>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</si>
  <si>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</si>
  <si>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</si>
  <si>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</si>
  <si>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</si>
  <si>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</si>
  <si>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</si>
  <si>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</si>
  <si>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</si>
  <si>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</si>
  <si>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</si>
  <si>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</si>
  <si>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</si>
  <si>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</si>
  <si>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</si>
  <si>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</si>
  <si>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</si>
  <si>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</si>
  <si>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</si>
  <si>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</si>
  <si>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</si>
  <si>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</si>
  <si>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</si>
  <si>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</si>
  <si>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</si>
  <si>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</si>
  <si>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</si>
  <si>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</si>
  <si>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</si>
  <si>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</si>
  <si>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</si>
  <si>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</si>
  <si>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</si>
  <si>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</si>
  <si>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</si>
  <si>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</si>
  <si>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</si>
  <si>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</si>
  <si>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</si>
  <si>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</si>
  <si>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</si>
  <si>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</si>
  <si>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</si>
  <si>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</si>
  <si>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</si>
  <si>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</si>
  <si>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</si>
  <si>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</si>
  <si>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</si>
  <si>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</si>
  <si>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</si>
  <si>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</si>
  <si>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</si>
  <si>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</si>
  <si>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</si>
  <si>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</si>
  <si>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</si>
  <si>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</si>
  <si>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</si>
  <si>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</si>
  <si>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</si>
  <si>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</si>
  <si>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</si>
  <si>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</si>
  <si>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</si>
  <si>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</si>
  <si>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</si>
  <si>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</si>
  <si>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</si>
  <si>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</si>
  <si>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</si>
  <si>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</si>
  <si>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</si>
  <si>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</si>
  <si>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</si>
  <si>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</si>
  <si>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</si>
  <si>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</si>
  <si>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</si>
  <si>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</si>
  <si>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</si>
  <si>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</si>
  <si>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</si>
  <si>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</si>
  <si>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</si>
  <si>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</si>
  <si>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</si>
  <si>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</si>
  <si>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</si>
  <si>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</si>
  <si>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</si>
  <si>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</si>
  <si>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</si>
  <si>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</si>
  <si>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</si>
  <si>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</si>
  <si>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</si>
  <si>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</si>
  <si>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</si>
  <si>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</si>
  <si>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</si>
  <si>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</si>
  <si>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</si>
  <si>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</si>
  <si>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</si>
  <si>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</si>
  <si>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</si>
  <si>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</si>
  <si>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</si>
  <si>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</si>
  <si>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</si>
  <si>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</si>
  <si>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</si>
  <si>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</si>
  <si>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</si>
  <si>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</si>
  <si>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</si>
  <si>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</si>
  <si>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</si>
  <si>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</si>
  <si>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</si>
  <si>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</si>
  <si>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</si>
  <si>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</si>
  <si>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</si>
  <si>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</si>
  <si>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</si>
  <si>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</si>
  <si>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</si>
  <si>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</si>
  <si>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</si>
  <si>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</si>
  <si>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</si>
  <si>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</si>
  <si>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</si>
  <si>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</si>
  <si>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</si>
  <si>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</si>
  <si>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</si>
  <si>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</si>
  <si>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</si>
  <si>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</si>
  <si>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</si>
  <si>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</si>
  <si>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</si>
  <si>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</si>
  <si>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</si>
  <si>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</si>
  <si>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</si>
  <si>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</si>
  <si>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</si>
  <si>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</si>
  <si>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</si>
  <si>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</si>
  <si>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</si>
  <si>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</si>
  <si>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</si>
  <si>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</si>
  <si>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</si>
  <si>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</si>
  <si>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</si>
  <si>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</si>
  <si>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</si>
  <si>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</si>
  <si>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</si>
  <si>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</si>
  <si>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</si>
  <si>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</si>
  <si>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</si>
  <si>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</si>
  <si>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</si>
  <si>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</si>
  <si>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</si>
  <si>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</si>
  <si>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</si>
  <si>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</si>
  <si>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</si>
  <si>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</si>
  <si>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</si>
  <si>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</si>
  <si>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</si>
  <si>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</si>
  <si>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</si>
  <si>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</si>
  <si>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</si>
  <si>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</si>
  <si>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</si>
  <si>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</si>
  <si>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</si>
  <si>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</si>
  <si>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</si>
  <si>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</si>
  <si>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</si>
  <si>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</si>
  <si>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</si>
  <si>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</si>
  <si>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</si>
  <si>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</si>
  <si>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</si>
  <si>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</si>
  <si>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</si>
  <si>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</si>
  <si>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</si>
  <si>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</si>
  <si>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</si>
  <si>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</si>
  <si>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</si>
  <si>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</si>
  <si>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</si>
  <si>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</si>
  <si>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</si>
  <si>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</si>
  <si>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</si>
  <si>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</si>
  <si>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</si>
  <si>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</si>
  <si>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</si>
  <si>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</si>
  <si>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</si>
  <si>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</si>
  <si>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</si>
  <si>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</si>
  <si>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</si>
  <si>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</si>
  <si>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</si>
  <si>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</si>
  <si>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</si>
  <si>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</si>
  <si>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</si>
  <si>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</si>
  <si>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</si>
  <si>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</si>
  <si>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</si>
  <si>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</si>
  <si>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</si>
  <si>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</si>
  <si>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</si>
  <si>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</si>
  <si>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</si>
  <si>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</si>
  <si>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</si>
  <si>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</si>
  <si>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</si>
  <si>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</si>
  <si>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</si>
  <si>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</si>
  <si>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</si>
  <si>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</si>
  <si>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</si>
  <si>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</si>
  <si>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</si>
  <si>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</si>
  <si>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</si>
  <si>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</si>
  <si>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</si>
  <si>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</si>
  <si>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</si>
  <si>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</si>
  <si>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</si>
  <si>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</si>
  <si>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</si>
  <si>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</si>
  <si>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</si>
  <si>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</si>
  <si>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</si>
  <si>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</si>
  <si>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</si>
  <si>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</si>
  <si>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</si>
  <si>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</si>
  <si>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</si>
  <si>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</si>
  <si>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</si>
  <si>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</si>
  <si>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</si>
  <si>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</si>
  <si>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</si>
  <si>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</si>
  <si>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</si>
  <si>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</si>
  <si>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</si>
  <si>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</si>
  <si>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</si>
  <si>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</si>
  <si>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</si>
  <si>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</si>
  <si>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</si>
  <si>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</si>
  <si>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</si>
  <si>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</si>
  <si>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</si>
  <si>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</si>
  <si>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</si>
  <si>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</si>
  <si>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</si>
  <si>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</si>
  <si>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</si>
  <si>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</si>
  <si>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</si>
  <si>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</si>
  <si>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</si>
  <si>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</si>
  <si>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</si>
  <si>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</si>
  <si>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</si>
  <si>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</si>
  <si>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</si>
  <si>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</si>
  <si>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</si>
  <si>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</si>
  <si>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</si>
  <si>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</si>
  <si>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</si>
  <si>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</si>
  <si>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</si>
  <si>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</si>
  <si>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</si>
  <si>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</si>
  <si>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</si>
  <si>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</si>
  <si>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</si>
  <si>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</si>
  <si>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</si>
  <si>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</si>
  <si>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</si>
  <si>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</si>
  <si>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</si>
  <si>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</si>
  <si>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</si>
  <si>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</si>
  <si>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</si>
  <si>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</si>
  <si>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</si>
  <si>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</si>
  <si>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</si>
  <si>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</si>
  <si>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</si>
  <si>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</si>
  <si>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</si>
  <si>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</si>
  <si>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</si>
  <si>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</si>
  <si>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</si>
  <si>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</si>
  <si>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</si>
  <si>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</si>
  <si>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</si>
  <si>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</si>
  <si>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</si>
  <si>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</si>
  <si>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</si>
  <si>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</si>
  <si>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</si>
  <si>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</si>
  <si>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</si>
  <si>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</si>
  <si>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</si>
  <si>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</si>
  <si>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</si>
  <si>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</si>
  <si>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</si>
  <si>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</si>
  <si>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</si>
  <si>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</si>
  <si>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</si>
  <si>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</si>
  <si>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</si>
  <si>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</si>
  <si>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</si>
  <si>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</si>
  <si>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</si>
  <si>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</si>
  <si>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</si>
  <si>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</si>
  <si>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</si>
  <si>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</si>
  <si>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</si>
  <si>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</si>
  <si>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</si>
  <si>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</si>
  <si>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</si>
  <si>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</si>
  <si>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</si>
  <si>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</si>
  <si>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</si>
  <si>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</si>
  <si>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</si>
  <si>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</si>
  <si>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</si>
  <si>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</si>
  <si>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</si>
  <si>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</si>
  <si>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</si>
  <si>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</si>
  <si>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</si>
  <si>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</si>
  <si>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</si>
  <si>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</si>
  <si>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</si>
  <si>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</si>
  <si>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</si>
  <si>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</si>
  <si>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</si>
  <si>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</si>
  <si>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</si>
  <si>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</si>
  <si>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</si>
  <si>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</si>
  <si>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</si>
  <si>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</si>
  <si>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</si>
  <si>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</si>
  <si>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</si>
  <si>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</si>
  <si>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</si>
  <si>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</si>
  <si>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</si>
  <si>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</si>
  <si>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</si>
  <si>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</si>
  <si>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</si>
  <si>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</si>
  <si>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</si>
  <si>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</si>
  <si>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</si>
  <si>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</si>
  <si>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</si>
  <si>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</si>
  <si>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</si>
  <si>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</si>
  <si>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</si>
  <si>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</si>
  <si>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</si>
  <si>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</si>
  <si>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</si>
  <si>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</si>
  <si>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</si>
  <si>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</si>
  <si>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</si>
  <si>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</si>
  <si>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</si>
  <si>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</si>
  <si>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</si>
  <si>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</si>
  <si>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</si>
  <si>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</si>
  <si>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</si>
  <si>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</si>
  <si>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</si>
  <si>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</si>
  <si>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</si>
  <si>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</si>
  <si>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</si>
  <si>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</si>
  <si>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</si>
  <si>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</si>
  <si>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</si>
  <si>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</si>
  <si>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</si>
  <si>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</si>
  <si>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</si>
  <si>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</si>
  <si>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</si>
  <si>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</si>
  <si>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</si>
  <si>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</si>
  <si>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</si>
  <si>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</si>
  <si>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</si>
  <si>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</si>
  <si>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</si>
  <si>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</si>
  <si>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</si>
  <si>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</si>
  <si>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</si>
  <si>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</si>
  <si>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</si>
  <si>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</si>
  <si>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</si>
  <si>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</si>
  <si>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</si>
  <si>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</si>
  <si>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</si>
  <si>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</si>
  <si>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</si>
  <si>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</si>
  <si>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</si>
  <si>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</si>
  <si>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</si>
  <si>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</si>
  <si>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</si>
  <si>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</si>
  <si>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</si>
  <si>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</si>
  <si>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</si>
  <si>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</si>
  <si>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</si>
  <si>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</si>
  <si>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</si>
  <si>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</si>
  <si>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</si>
  <si>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</si>
  <si>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</si>
  <si>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</si>
  <si>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</si>
  <si>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</si>
  <si>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</si>
  <si>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</si>
  <si>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</si>
  <si>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</si>
  <si>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</si>
  <si>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</si>
  <si>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</si>
  <si>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</si>
  <si>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</si>
  <si>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</si>
  <si>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</si>
  <si>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</si>
  <si>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</si>
  <si>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</si>
  <si>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</si>
  <si>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</si>
  <si>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</si>
  <si>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</si>
  <si>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</si>
  <si>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</si>
  <si>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</si>
  <si>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</si>
  <si>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</si>
  <si>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</si>
  <si>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</si>
  <si>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</si>
  <si>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</si>
  <si>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</si>
  <si>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</si>
  <si>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</si>
  <si>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</si>
  <si>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</si>
  <si>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</si>
  <si>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</si>
  <si>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</si>
  <si>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</si>
  <si>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</si>
  <si>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</si>
  <si>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</si>
  <si>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</si>
  <si>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</si>
  <si>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</si>
  <si>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</si>
  <si>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</si>
  <si>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</si>
  <si>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</si>
  <si>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</si>
  <si>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</si>
  <si>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</si>
  <si>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</si>
  <si>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</si>
  <si>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</si>
  <si>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</si>
  <si>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</si>
  <si>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</si>
  <si>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</si>
  <si>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</si>
  <si>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</si>
  <si>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</si>
  <si>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</si>
  <si>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</si>
  <si>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</si>
  <si>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</si>
  <si>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</si>
  <si>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</si>
  <si>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</si>
  <si>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</si>
  <si>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</si>
  <si>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</si>
  <si>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</si>
  <si>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</si>
  <si>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</si>
  <si>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</si>
  <si>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</si>
  <si>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</si>
  <si>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</si>
  <si>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</si>
  <si>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</si>
  <si>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</si>
  <si>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</si>
  <si>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</si>
  <si>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</si>
  <si>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</si>
  <si>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</si>
  <si>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</si>
  <si>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</si>
  <si>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</si>
  <si>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</si>
  <si>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</si>
  <si>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</si>
  <si>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</si>
  <si>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</si>
  <si>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</si>
  <si>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</si>
  <si>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</si>
  <si>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</si>
  <si>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</si>
  <si>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</si>
  <si>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</si>
  <si>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</si>
  <si>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</si>
  <si>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</si>
  <si>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</si>
  <si>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</si>
  <si>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</si>
  <si>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</si>
  <si>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</si>
  <si>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</si>
  <si>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</si>
  <si>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</si>
  <si>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</si>
  <si>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</si>
  <si>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</si>
  <si>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</si>
  <si>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</si>
  <si>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</si>
  <si>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</si>
  <si>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</si>
  <si>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</si>
  <si>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</si>
  <si>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</si>
  <si>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</si>
  <si>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</si>
  <si>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</si>
  <si>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</si>
  <si>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</si>
  <si>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</si>
  <si>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</si>
  <si>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</si>
  <si>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</si>
  <si>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</si>
  <si>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</si>
  <si>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</si>
  <si>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</si>
  <si>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</si>
  <si>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</si>
  <si>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</si>
  <si>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</si>
  <si>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</si>
  <si>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</si>
  <si>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</si>
  <si>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</si>
  <si>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</si>
  <si>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</si>
  <si>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</si>
  <si>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</si>
  <si>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</si>
  <si>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</si>
  <si>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</si>
  <si>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</si>
  <si>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</si>
  <si>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</si>
  <si>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</si>
  <si>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</si>
  <si>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</si>
  <si>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</si>
  <si>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</si>
  <si>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</si>
  <si>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</si>
  <si>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</si>
  <si>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</si>
  <si>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</si>
  <si>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</si>
  <si>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</si>
  <si>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</si>
  <si>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</si>
  <si>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</si>
  <si>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</si>
  <si>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</si>
  <si>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</si>
  <si>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</si>
  <si>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</si>
  <si>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</si>
  <si>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</si>
  <si>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</si>
  <si>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</si>
  <si>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</si>
  <si>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</si>
  <si>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</si>
  <si>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</si>
  <si>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</si>
  <si>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</si>
  <si>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</si>
  <si>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</si>
  <si>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</si>
  <si>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</si>
  <si>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</si>
  <si>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</si>
  <si>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</si>
  <si>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</si>
  <si>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</si>
  <si>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</si>
  <si>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</si>
  <si>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</si>
  <si>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</si>
  <si>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</si>
  <si>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</si>
  <si>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</si>
  <si>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</si>
  <si>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</si>
  <si>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</si>
  <si>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</si>
  <si>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</si>
  <si>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</si>
  <si>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</si>
  <si>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</si>
  <si>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</si>
  <si>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</si>
  <si>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</si>
  <si>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</si>
  <si>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</si>
  <si>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</si>
  <si>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</si>
  <si>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</si>
  <si>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</si>
  <si>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</si>
  <si>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</si>
  <si>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</si>
  <si>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</si>
  <si>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</si>
  <si>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</si>
  <si>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</si>
  <si>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</si>
  <si>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</si>
  <si>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</si>
  <si>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</si>
  <si>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</si>
  <si>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</si>
  <si>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</si>
  <si>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</si>
  <si>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</si>
  <si>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</si>
  <si>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</si>
  <si>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</si>
  <si>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</si>
  <si>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</si>
  <si>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</si>
  <si>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</si>
  <si>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</si>
  <si>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</si>
  <si>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</si>
  <si>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</si>
  <si>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</si>
  <si>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</si>
  <si>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</si>
  <si>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</si>
  <si>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</si>
  <si>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</si>
  <si>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</si>
  <si>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</si>
  <si>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</si>
  <si>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</si>
  <si>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</si>
  <si>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</si>
  <si>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</si>
  <si>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</si>
  <si>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</si>
  <si>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</si>
  <si>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</si>
  <si>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</si>
  <si>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</si>
  <si>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</si>
  <si>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</si>
  <si>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</si>
  <si>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</si>
  <si>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</si>
  <si>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</si>
  <si>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</si>
  <si>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</si>
  <si>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</si>
  <si>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</si>
  <si>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</si>
  <si>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</si>
  <si>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</si>
  <si>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</si>
  <si>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</si>
  <si>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</si>
  <si>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</si>
  <si>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</si>
  <si>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</si>
  <si>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</si>
  <si>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</si>
  <si>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</si>
  <si>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</si>
  <si>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</si>
  <si>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</si>
  <si>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</si>
  <si>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</si>
  <si>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</si>
  <si>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</si>
  <si>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</si>
  <si>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</si>
  <si>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</si>
  <si>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</si>
  <si>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</si>
  <si>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</si>
  <si>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</si>
  <si>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</si>
  <si>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</si>
  <si>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</si>
  <si>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</si>
  <si>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</si>
  <si>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</si>
  <si>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</si>
  <si>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</si>
  <si>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</si>
  <si>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</si>
  <si>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</si>
  <si>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</si>
  <si>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</si>
  <si>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</si>
  <si>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</si>
  <si>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</si>
  <si>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</si>
  <si>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</si>
  <si>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</si>
  <si>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</si>
  <si>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</si>
  <si>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</si>
  <si>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</si>
  <si>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</si>
  <si>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</si>
  <si>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</si>
  <si>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</si>
  <si>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</si>
  <si>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</si>
  <si>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</si>
  <si>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</si>
  <si>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</si>
  <si>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</si>
  <si>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</si>
  <si>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</si>
  <si>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</si>
  <si>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</si>
  <si>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</si>
  <si>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</si>
  <si>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</si>
  <si>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</si>
  <si>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</si>
  <si>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</si>
  <si>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</si>
  <si>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</si>
  <si>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</si>
  <si>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</si>
  <si>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</si>
  <si>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</si>
  <si>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</si>
  <si>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</si>
  <si>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</si>
  <si>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</si>
  <si>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</si>
  <si>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</si>
  <si>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</si>
  <si>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</si>
  <si>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</si>
  <si>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</si>
  <si>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</si>
  <si>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</si>
  <si>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</si>
  <si>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</si>
  <si>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</si>
  <si>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</si>
  <si>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</si>
  <si>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</si>
  <si>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</si>
  <si>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</si>
  <si>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</si>
  <si>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</si>
  <si>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</si>
  <si>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</si>
  <si>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</si>
  <si>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</si>
  <si>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</si>
  <si>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</si>
  <si>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</si>
  <si>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</si>
  <si>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</si>
  <si>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</si>
  <si>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</si>
  <si>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</si>
  <si>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</si>
  <si>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</si>
  <si>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</si>
  <si>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</si>
  <si>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</si>
  <si>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</si>
  <si>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</si>
  <si>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</si>
  <si>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</si>
  <si>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</si>
  <si>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</si>
  <si>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</si>
  <si>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</si>
  <si>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</si>
  <si>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</si>
  <si>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</si>
  <si>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</si>
  <si>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</si>
  <si>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</si>
  <si>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</si>
  <si>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</si>
  <si>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</si>
  <si>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</si>
  <si>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</si>
  <si>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</si>
  <si>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</si>
  <si>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</si>
  <si>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</si>
  <si>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</si>
  <si>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</si>
  <si>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</si>
  <si>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</si>
  <si>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</si>
  <si>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</si>
  <si>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</si>
  <si>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</si>
  <si>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</si>
  <si>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</si>
  <si>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</si>
  <si>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</si>
  <si>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</si>
  <si>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</si>
  <si>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</si>
  <si>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</si>
  <si>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</si>
  <si>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</si>
  <si>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</si>
  <si>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</si>
  <si>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</si>
  <si>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</si>
  <si>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</si>
  <si>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</si>
  <si>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</si>
  <si>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</si>
  <si>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</si>
  <si>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</si>
  <si>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</si>
  <si>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</si>
  <si>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</si>
  <si>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</si>
  <si>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</si>
  <si>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</si>
  <si>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</si>
  <si>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</si>
  <si>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</si>
  <si>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</si>
  <si>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</si>
  <si>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</si>
  <si>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</si>
  <si>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</si>
  <si>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</si>
  <si>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</si>
  <si>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</si>
  <si>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</si>
  <si>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</si>
  <si>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</si>
  <si>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</si>
  <si>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</si>
  <si>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</si>
  <si>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</si>
  <si>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</si>
  <si>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</si>
  <si>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</si>
  <si>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</si>
  <si>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</si>
  <si>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</si>
  <si>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</si>
  <si>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</si>
  <si>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</si>
  <si>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</si>
  <si>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</si>
  <si>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</si>
  <si>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</si>
  <si>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</si>
  <si>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</si>
  <si>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</si>
  <si>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</si>
  <si>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</si>
  <si>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</si>
  <si>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</si>
  <si>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</si>
  <si>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</si>
  <si>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</si>
  <si>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</si>
  <si>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</si>
  <si>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</si>
  <si>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</si>
  <si>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</si>
  <si>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</si>
  <si>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</si>
  <si>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</si>
  <si>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</si>
  <si>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</si>
  <si>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</si>
  <si>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</si>
  <si>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</si>
  <si>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</si>
  <si>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</si>
  <si>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</si>
  <si>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</si>
  <si>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</si>
  <si>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</si>
  <si>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</si>
  <si>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</si>
  <si>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</si>
  <si>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</si>
  <si>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</si>
  <si>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</si>
  <si>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</si>
  <si>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</si>
  <si>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</si>
  <si>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</si>
  <si>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</si>
  <si>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</si>
  <si>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</si>
  <si>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</si>
  <si>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</si>
  <si>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</si>
  <si>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</si>
  <si>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</si>
  <si>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</si>
  <si>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</si>
  <si>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</si>
  <si>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</si>
  <si>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</si>
  <si>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</si>
  <si>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</si>
  <si>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</si>
  <si>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</si>
  <si>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</si>
  <si>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</si>
  <si>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</si>
  <si>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</si>
  <si>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</si>
  <si>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</si>
  <si>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</si>
  <si>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</si>
  <si>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</si>
  <si>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</si>
  <si>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</si>
  <si>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</si>
  <si>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</si>
  <si>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</si>
  <si>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</si>
  <si>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</si>
  <si>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</si>
  <si>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</si>
  <si>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</si>
  <si>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</si>
  <si>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</si>
  <si>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</si>
  <si>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</si>
  <si>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</si>
  <si>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</si>
  <si>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</si>
  <si>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</si>
  <si>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</si>
  <si>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</si>
  <si>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</si>
  <si>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</si>
  <si>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</si>
  <si>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</si>
  <si>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</si>
  <si>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</si>
  <si>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</si>
  <si>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</si>
  <si>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</si>
  <si>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</si>
  <si>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</si>
  <si>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</si>
  <si>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</si>
  <si>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</si>
  <si>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</si>
  <si>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</si>
  <si>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</si>
  <si>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</si>
  <si>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</si>
  <si>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</si>
  <si>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</si>
  <si>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</si>
  <si>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</si>
  <si>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</si>
  <si>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</si>
  <si>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</si>
  <si>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</si>
  <si>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</si>
  <si>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</si>
  <si>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</si>
  <si>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</si>
  <si>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</si>
  <si>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</si>
  <si>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</si>
  <si>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</si>
  <si>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</si>
  <si>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</si>
  <si>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</si>
  <si>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</si>
  <si>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</si>
  <si>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</si>
  <si>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</si>
  <si>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</si>
  <si>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</si>
  <si>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</si>
  <si>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</si>
  <si>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</si>
  <si>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</si>
  <si>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</si>
  <si>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</si>
  <si>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</si>
  <si>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</si>
  <si>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</si>
  <si>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</si>
  <si>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</si>
  <si>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</si>
  <si>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</si>
  <si>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</si>
  <si>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</si>
  <si>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</si>
  <si>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</si>
  <si>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</si>
  <si>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</si>
  <si>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</si>
  <si>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</si>
  <si>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</si>
  <si>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</si>
  <si>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</si>
  <si>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</si>
  <si>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</si>
  <si>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</si>
  <si>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</si>
  <si>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</si>
  <si>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</si>
  <si>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</si>
  <si>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</si>
  <si>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</si>
  <si>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</si>
  <si>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</si>
  <si>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</si>
  <si>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</si>
  <si>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</si>
  <si>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</si>
  <si>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</si>
  <si>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</si>
  <si>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</si>
  <si>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</si>
  <si>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</si>
  <si>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</si>
  <si>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</si>
  <si>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</si>
  <si>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</si>
  <si>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</si>
  <si>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</si>
  <si>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</si>
  <si>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</si>
  <si>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</si>
  <si>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</si>
  <si>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</si>
  <si>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</si>
  <si>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</si>
  <si>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</si>
  <si>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</si>
  <si>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</si>
  <si>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</si>
  <si>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</si>
  <si>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</si>
  <si>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</si>
  <si>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</si>
  <si>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</si>
  <si>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</si>
  <si>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</si>
  <si>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</si>
  <si>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</si>
  <si>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</si>
  <si>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</si>
  <si>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</si>
  <si>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</si>
  <si>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</si>
  <si>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</si>
  <si>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</si>
  <si>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</si>
  <si>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</si>
  <si>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</si>
  <si>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</si>
  <si>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</si>
  <si>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</si>
  <si>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</si>
  <si>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</si>
  <si>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</si>
  <si>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</si>
  <si>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</si>
  <si>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</si>
  <si>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</si>
  <si>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</si>
  <si>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</si>
  <si>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</si>
  <si>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</si>
  <si>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</si>
  <si>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</si>
  <si>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</si>
  <si>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</si>
  <si>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</si>
  <si>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</si>
  <si>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</si>
  <si>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</si>
  <si>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</si>
  <si>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</si>
  <si>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</si>
  <si>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</si>
  <si>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</si>
  <si>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</si>
  <si>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</si>
  <si>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</si>
  <si>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</si>
  <si>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</si>
  <si>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</si>
  <si>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</si>
  <si>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</si>
  <si>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</si>
  <si>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</si>
  <si>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</si>
  <si>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</si>
  <si>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</si>
  <si>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</si>
  <si>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</si>
  <si>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</si>
  <si>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</si>
  <si>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</si>
  <si>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</si>
  <si>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</si>
  <si>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</si>
  <si>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</si>
  <si>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</si>
  <si>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</si>
  <si>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</si>
  <si>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</si>
  <si>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</si>
  <si>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</si>
  <si>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</si>
  <si>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</si>
  <si>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</si>
  <si>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</si>
  <si>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</si>
  <si>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</si>
  <si>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</si>
  <si>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</si>
  <si>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</si>
  <si>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</si>
  <si>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</si>
  <si>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</si>
  <si>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</si>
  <si>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</si>
  <si>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</si>
  <si>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</si>
  <si>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</si>
  <si>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</si>
  <si>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</si>
  <si>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</si>
  <si>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</si>
  <si>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</si>
  <si>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</si>
  <si>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</si>
  <si>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</si>
  <si>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</si>
  <si>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</si>
  <si>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</si>
  <si>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</si>
  <si>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</si>
  <si>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</si>
  <si>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</si>
  <si>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</si>
  <si>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</si>
  <si>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</si>
  <si>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</si>
  <si>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</si>
  <si>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</si>
  <si>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</si>
  <si>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</si>
  <si>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</si>
  <si>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</si>
  <si>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</si>
  <si>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</si>
  <si>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</si>
  <si>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</si>
  <si>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</si>
  <si>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</si>
  <si>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</si>
  <si>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</si>
  <si>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</si>
  <si>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</si>
  <si>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</si>
  <si>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</si>
  <si>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</si>
  <si>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</si>
  <si>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</si>
  <si>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</si>
  <si>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</si>
  <si>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</si>
  <si>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</si>
  <si>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</si>
  <si>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</si>
  <si>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</si>
  <si>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</si>
  <si>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</si>
  <si>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</si>
  <si>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</si>
  <si>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</si>
  <si>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</si>
  <si>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</si>
  <si>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</si>
  <si>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</si>
  <si>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</si>
  <si>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</si>
  <si>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</si>
  <si>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</si>
  <si>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</si>
  <si>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</si>
  <si>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</si>
  <si>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</si>
  <si>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</si>
  <si>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</si>
  <si>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</si>
  <si>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</si>
  <si>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</si>
  <si>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</si>
  <si>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</si>
  <si>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</si>
  <si>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</si>
  <si>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</si>
  <si>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</si>
  <si>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</si>
  <si>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</si>
  <si>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</si>
  <si>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</si>
  <si>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</si>
  <si>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</si>
  <si>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</si>
  <si>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</si>
  <si>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</si>
  <si>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</si>
  <si>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</si>
  <si>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</si>
  <si>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</si>
  <si>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</si>
  <si>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</si>
  <si>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</si>
  <si>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</si>
  <si>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</si>
  <si>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</si>
  <si>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</si>
  <si>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</si>
  <si>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</si>
  <si>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</si>
  <si>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</si>
  <si>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</si>
  <si>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</si>
  <si>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</si>
  <si>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</si>
  <si>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</si>
  <si>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</si>
  <si>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</si>
  <si>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</si>
  <si>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</si>
  <si>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</si>
  <si>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</si>
  <si>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</si>
  <si>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</si>
  <si>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</si>
  <si>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</si>
  <si>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</si>
  <si>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</si>
  <si>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</si>
  <si>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</si>
  <si>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</si>
  <si>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</si>
  <si>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</si>
  <si>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</si>
  <si>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</si>
  <si>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</si>
  <si>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</si>
  <si>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</si>
  <si>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</si>
  <si>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</si>
  <si>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</si>
  <si>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</si>
  <si>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</si>
  <si>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</si>
  <si>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</si>
  <si>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</si>
  <si>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</si>
  <si>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</si>
  <si>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</si>
  <si>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</si>
  <si>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</si>
  <si>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</si>
  <si>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</si>
  <si>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</si>
  <si>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</si>
  <si>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</si>
  <si>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</si>
  <si>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</si>
  <si>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</si>
  <si>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</si>
  <si>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</si>
  <si>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</si>
  <si>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</si>
  <si>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</si>
  <si>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</si>
  <si>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</si>
  <si>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</si>
  <si>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</si>
  <si>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</si>
  <si>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</si>
  <si>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</si>
  <si>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</si>
  <si>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</si>
  <si>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</si>
  <si>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</si>
  <si>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</si>
  <si>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</si>
  <si>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</si>
  <si>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</si>
  <si>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</si>
  <si>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</si>
  <si>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</si>
  <si>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</si>
  <si>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</si>
  <si>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</si>
  <si>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</si>
  <si>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</si>
  <si>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</si>
  <si>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</si>
  <si>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</si>
  <si>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</si>
  <si>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</si>
  <si>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</si>
  <si>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</si>
  <si>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</si>
  <si>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</si>
  <si>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</si>
  <si>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</si>
  <si>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</si>
  <si>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</si>
  <si>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</si>
  <si>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</si>
  <si>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</si>
  <si>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</si>
  <si>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</si>
  <si>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</si>
  <si>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</si>
  <si>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</si>
  <si>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</si>
  <si>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</si>
  <si>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</si>
  <si>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</si>
  <si>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</si>
  <si>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</si>
  <si>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</si>
  <si>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</si>
  <si>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</si>
  <si>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</si>
  <si>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</si>
  <si>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</si>
  <si>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</si>
  <si>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</si>
  <si>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</si>
  <si>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</si>
  <si>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</si>
  <si>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</si>
  <si>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</si>
  <si>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</si>
  <si>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</si>
  <si>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</si>
  <si>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</si>
  <si>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</si>
  <si>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</si>
  <si>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</si>
  <si>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</si>
  <si>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</si>
  <si>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</si>
  <si>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</si>
  <si>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</si>
  <si>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</si>
  <si>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</si>
  <si>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</si>
  <si>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</si>
  <si>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</si>
  <si>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</si>
  <si>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</si>
  <si>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</si>
  <si>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</si>
  <si>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</si>
  <si>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</si>
  <si>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</si>
  <si>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</si>
  <si>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</si>
  <si>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</si>
  <si>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</si>
  <si>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</si>
  <si>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</si>
  <si>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</si>
  <si>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</si>
  <si>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</si>
  <si>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</si>
  <si>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</si>
  <si>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</si>
  <si>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</si>
  <si>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</si>
  <si>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</si>
  <si>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</si>
  <si>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</si>
  <si>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</si>
  <si>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</si>
  <si>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</si>
  <si>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</si>
  <si>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</si>
  <si>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</si>
  <si>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</si>
  <si>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</si>
  <si>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</si>
  <si>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</si>
  <si>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</si>
  <si>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</si>
  <si>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</si>
  <si>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</si>
  <si>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</si>
  <si>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</si>
  <si>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</si>
  <si>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</si>
  <si>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</si>
  <si>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</si>
  <si>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</si>
  <si>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</si>
  <si>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</si>
  <si>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</si>
  <si>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</si>
  <si>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</si>
  <si>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</si>
  <si>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</si>
  <si>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</si>
  <si>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</si>
  <si>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</si>
  <si>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</si>
  <si>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</si>
  <si>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</si>
  <si>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</si>
  <si>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</si>
  <si>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</si>
  <si>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</si>
  <si>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</si>
  <si>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</si>
  <si>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</si>
  <si>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</si>
  <si>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</si>
  <si>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</si>
  <si>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</si>
  <si>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</si>
  <si>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</si>
  <si>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</si>
  <si>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</si>
  <si>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</si>
  <si>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</si>
  <si>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</si>
  <si>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</si>
  <si>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</si>
  <si>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</si>
  <si>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</si>
  <si>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</si>
  <si>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</si>
  <si>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</si>
  <si>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</si>
  <si>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</si>
  <si>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</si>
  <si>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</si>
  <si>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</si>
  <si>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</si>
  <si>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</si>
  <si>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</si>
  <si>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</si>
  <si>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</si>
  <si>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</si>
  <si>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</si>
  <si>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</si>
  <si>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</si>
  <si>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</si>
  <si>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</si>
  <si>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</si>
  <si>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</si>
  <si>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</si>
  <si>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</si>
  <si>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</si>
  <si>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</si>
  <si>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</si>
  <si>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</si>
  <si>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</si>
  <si>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</si>
  <si>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</si>
  <si>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</si>
  <si>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</si>
  <si>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</si>
  <si>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</si>
  <si>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</si>
  <si>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</si>
  <si>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</si>
  <si>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</si>
  <si>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</si>
  <si>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</si>
  <si>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</si>
  <si>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</si>
  <si>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</si>
  <si>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</si>
  <si>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</si>
  <si>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</si>
  <si>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</si>
  <si>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</si>
  <si>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</si>
  <si>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</si>
  <si>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</si>
  <si>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</si>
  <si>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</si>
  <si>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</si>
  <si>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</si>
  <si>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</si>
  <si>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</si>
  <si>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</si>
  <si>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</si>
  <si>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</si>
  <si>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</si>
  <si>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</si>
  <si>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</si>
  <si>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</si>
  <si>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</si>
  <si>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</si>
  <si>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</si>
  <si>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</si>
  <si>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</si>
  <si>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</si>
  <si>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</si>
  <si>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</si>
  <si>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</si>
  <si>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</si>
  <si>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</si>
  <si>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</si>
  <si>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</si>
  <si>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</si>
  <si>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</si>
  <si>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</si>
  <si>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</si>
  <si>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</si>
  <si>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</si>
  <si>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</si>
  <si>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</si>
  <si>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</si>
  <si>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</si>
  <si>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</si>
  <si>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</si>
  <si>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</si>
  <si>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</si>
  <si>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</si>
  <si>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</si>
  <si>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</si>
  <si>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</si>
  <si>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</si>
  <si>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</si>
  <si>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</si>
  <si>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</si>
  <si>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</si>
  <si>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</si>
  <si>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</si>
  <si>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</si>
  <si>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</si>
  <si>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</si>
  <si>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</si>
  <si>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</si>
  <si>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</si>
  <si>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</si>
  <si>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</si>
  <si>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</si>
  <si>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</si>
  <si>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</si>
  <si>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</si>
  <si>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</si>
  <si>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</si>
  <si>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</si>
  <si>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</si>
  <si>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</si>
  <si>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</si>
  <si>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</si>
  <si>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</si>
  <si>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</si>
  <si>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</si>
  <si>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</si>
  <si>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</si>
  <si>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</si>
  <si>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</si>
  <si>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</si>
  <si>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</si>
  <si>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</si>
  <si>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</si>
  <si>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</si>
  <si>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</si>
  <si>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</si>
  <si>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</si>
  <si>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</si>
  <si>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</si>
  <si>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</si>
  <si>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</si>
  <si>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</si>
  <si>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</si>
  <si>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</si>
  <si>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</si>
  <si>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</si>
  <si>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</si>
  <si>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</si>
  <si>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</si>
  <si>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</si>
  <si>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</si>
  <si>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</si>
  <si>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</si>
  <si>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</si>
  <si>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</si>
  <si>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</si>
  <si>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</si>
  <si>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</si>
  <si>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</si>
  <si>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</si>
  <si>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</si>
  <si>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</si>
  <si>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</si>
  <si>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</si>
  <si>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</si>
  <si>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</si>
  <si>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</si>
  <si>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</si>
  <si>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</si>
  <si>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</si>
  <si>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</si>
  <si>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</si>
  <si>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</si>
  <si>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</si>
  <si>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</si>
  <si>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</si>
  <si>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</si>
  <si>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</si>
  <si>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</si>
  <si>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</si>
  <si>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</si>
  <si>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</si>
  <si>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</si>
  <si>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</si>
  <si>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</si>
  <si>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</si>
  <si>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</si>
  <si>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</si>
  <si>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</si>
  <si>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</si>
  <si>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</si>
  <si>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</si>
  <si>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</si>
  <si>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</si>
  <si>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</si>
  <si>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</si>
  <si>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</si>
  <si>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</si>
  <si>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</si>
  <si>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</si>
  <si>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</si>
  <si>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</si>
  <si>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</si>
  <si>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</si>
  <si>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</si>
  <si>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</si>
  <si>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</si>
  <si>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</si>
  <si>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</si>
  <si>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</si>
  <si>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</si>
  <si>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</si>
  <si>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</si>
  <si>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</si>
  <si>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</si>
  <si>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</si>
  <si>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</si>
  <si>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</si>
  <si>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</si>
  <si>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</si>
  <si>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</si>
  <si>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</si>
  <si>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</si>
  <si>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</si>
  <si>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</si>
  <si>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</si>
  <si>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</si>
  <si>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</si>
  <si>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</si>
  <si>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</si>
  <si>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</si>
  <si>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</si>
  <si>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</si>
  <si>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</si>
  <si>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</si>
  <si>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</si>
  <si>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</si>
  <si>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</si>
  <si>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</si>
  <si>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</si>
  <si>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</si>
  <si>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</si>
  <si>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</si>
  <si>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</si>
  <si>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</si>
  <si>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</si>
  <si>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</si>
  <si>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</si>
  <si>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</si>
  <si>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</si>
  <si>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</si>
  <si>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</si>
  <si>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</si>
  <si>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</si>
  <si>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</si>
  <si>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</si>
  <si>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</si>
  <si>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</si>
  <si>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</si>
  <si>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</si>
  <si>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</si>
  <si>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</si>
  <si>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</si>
  <si>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</si>
  <si>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</si>
  <si>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</si>
  <si>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</si>
  <si>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</si>
  <si>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</si>
  <si>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</si>
  <si>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</si>
  <si>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</si>
  <si>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</si>
  <si>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</si>
  <si>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</si>
  <si>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</si>
  <si>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</si>
  <si>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</si>
  <si>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</si>
  <si>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</si>
  <si>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</si>
  <si>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</si>
  <si>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</si>
  <si>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</si>
  <si>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</si>
  <si>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</si>
  <si>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</si>
  <si>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</si>
  <si>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</si>
  <si>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</si>
  <si>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</si>
  <si>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</si>
  <si>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</si>
  <si>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</si>
  <si>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</si>
  <si>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</si>
  <si>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</si>
  <si>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</si>
  <si>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</si>
  <si>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</si>
  <si>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</si>
  <si>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</si>
  <si>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</si>
  <si>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</si>
  <si>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</si>
  <si>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</si>
  <si>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</si>
  <si>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</si>
  <si>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</si>
  <si>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</si>
  <si>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</si>
  <si>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</si>
  <si>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</si>
  <si>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</si>
  <si>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</si>
  <si>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</si>
  <si>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</si>
  <si>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</si>
  <si>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</si>
  <si>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</si>
  <si>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</si>
  <si>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</si>
  <si>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</si>
  <si>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</si>
  <si>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</si>
  <si>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</si>
  <si>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</si>
  <si>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</si>
  <si>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</si>
  <si>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</si>
  <si>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</si>
  <si>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</si>
  <si>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</si>
  <si>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</si>
  <si>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</si>
  <si>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</si>
  <si>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</si>
  <si>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</si>
  <si>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</si>
  <si>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</si>
  <si>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</si>
  <si>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</si>
  <si>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</si>
  <si>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</si>
  <si>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</si>
  <si>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</si>
  <si>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</si>
  <si>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</si>
  <si>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</si>
  <si>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</si>
  <si>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</si>
  <si>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</si>
  <si>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</si>
  <si>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</si>
  <si>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</si>
  <si>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</si>
  <si>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</si>
  <si>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</si>
  <si>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</si>
  <si>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</si>
  <si>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</si>
  <si>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</si>
  <si>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</si>
  <si>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</si>
  <si>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</si>
  <si>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</si>
  <si>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</si>
  <si>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</si>
  <si>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</si>
  <si>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</si>
  <si>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</si>
  <si>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</si>
  <si>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</si>
  <si>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</si>
  <si>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</si>
  <si>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</si>
  <si>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</si>
  <si>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</si>
  <si>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</si>
  <si>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</si>
  <si>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</si>
  <si>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</si>
  <si>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</si>
  <si>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</si>
  <si>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</si>
  <si>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</si>
  <si>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</si>
  <si>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</si>
  <si>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</si>
  <si>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</si>
  <si>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</si>
  <si>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</si>
  <si>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</si>
  <si>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</si>
  <si>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</si>
  <si>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</si>
  <si>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</si>
  <si>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</si>
  <si>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</si>
  <si>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</si>
  <si>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</si>
  <si>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</si>
  <si>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</si>
  <si>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</si>
  <si>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</si>
  <si>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</si>
  <si>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</si>
  <si>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</si>
  <si>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</si>
  <si>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</si>
  <si>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</si>
  <si>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</si>
  <si>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</si>
  <si>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</si>
  <si>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</si>
  <si>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</si>
  <si>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</si>
  <si>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</si>
  <si>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</si>
  <si>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</si>
  <si>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</si>
  <si>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</si>
  <si>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</si>
  <si>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</si>
  <si>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</si>
  <si>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</si>
  <si>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</si>
  <si>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</si>
  <si>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</si>
  <si>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</si>
  <si>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</si>
  <si>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</si>
  <si>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</si>
  <si>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</si>
  <si>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</si>
  <si>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</si>
  <si>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</si>
  <si>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</si>
  <si>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</si>
  <si>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</si>
  <si>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</si>
  <si>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</si>
  <si>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</si>
  <si>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</si>
  <si>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</si>
  <si>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</si>
  <si>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</si>
  <si>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</si>
  <si>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</si>
  <si>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</si>
  <si>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</si>
  <si>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</si>
  <si>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</si>
  <si>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</si>
  <si>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</si>
  <si>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</si>
  <si>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</si>
  <si>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</si>
  <si>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</si>
  <si>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</si>
  <si>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</si>
  <si>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</si>
  <si>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</si>
  <si>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</si>
  <si>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</si>
  <si>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</si>
  <si>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</si>
  <si>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</si>
  <si>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</si>
  <si>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</si>
  <si>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</si>
  <si>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</si>
  <si>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</si>
  <si>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</si>
  <si>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</si>
  <si>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</si>
  <si>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</si>
  <si>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</si>
  <si>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</si>
  <si>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</si>
  <si>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</si>
  <si>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</si>
  <si>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</si>
  <si>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</si>
  <si>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</si>
  <si>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</si>
  <si>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</si>
  <si>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</si>
  <si>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</si>
  <si>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</si>
  <si>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</si>
  <si>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</si>
  <si>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</si>
  <si>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</si>
  <si>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</si>
  <si>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</si>
  <si>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</si>
  <si>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</si>
  <si>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</si>
  <si>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</si>
  <si>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</si>
  <si>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</si>
  <si>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</si>
  <si>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</si>
  <si>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</si>
  <si>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</si>
  <si>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</si>
  <si>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</si>
  <si>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</si>
  <si>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</si>
  <si>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</si>
  <si>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</si>
  <si>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</si>
  <si>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</si>
  <si>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</si>
  <si>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</si>
  <si>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</si>
  <si>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</si>
  <si>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</si>
  <si>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</si>
  <si>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</si>
  <si>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</si>
  <si>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</si>
  <si>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</si>
  <si>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</si>
  <si>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</si>
  <si>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</si>
  <si>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</si>
  <si>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</si>
  <si>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</si>
  <si>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</si>
  <si>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</si>
  <si>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</si>
  <si>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</si>
  <si>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</si>
  <si>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</si>
  <si>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</si>
  <si>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</si>
  <si>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</si>
  <si>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</si>
  <si>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</si>
  <si>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</si>
  <si>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</si>
  <si>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</si>
  <si>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</si>
  <si>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</si>
  <si>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</si>
  <si>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</si>
  <si>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</si>
  <si>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</si>
  <si>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</si>
  <si>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</si>
  <si>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</si>
  <si>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</si>
  <si>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</si>
  <si>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</si>
  <si>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</si>
  <si>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</si>
  <si>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</si>
  <si>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</si>
  <si>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</si>
  <si>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</si>
  <si>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</si>
  <si>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</si>
  <si>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</si>
  <si>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</si>
  <si>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</si>
  <si>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</si>
  <si>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</si>
  <si>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</si>
  <si>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</si>
  <si>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</si>
  <si>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</si>
  <si>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</si>
  <si>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</si>
  <si>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</si>
  <si>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</si>
  <si>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</si>
  <si>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</si>
  <si>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</si>
  <si>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</si>
  <si>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</si>
  <si>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</si>
  <si>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</si>
  <si>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</si>
  <si>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</si>
  <si>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</si>
  <si>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</si>
  <si>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</si>
  <si>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</si>
  <si>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</si>
  <si>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</si>
  <si>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</si>
  <si>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</si>
  <si>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</si>
  <si>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</si>
  <si>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</si>
  <si>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</si>
  <si>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</si>
  <si>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</si>
  <si>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</si>
  <si>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</si>
  <si>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</si>
  <si>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</si>
  <si>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</si>
  <si>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</si>
  <si>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</si>
  <si>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</si>
  <si>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</si>
  <si>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</si>
  <si>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</si>
  <si>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</si>
  <si>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</si>
  <si>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</si>
  <si>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</si>
  <si>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</si>
  <si>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</si>
  <si>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</si>
  <si>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</si>
  <si>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</si>
  <si>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</si>
  <si>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</si>
  <si>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</si>
  <si>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</si>
  <si>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</si>
  <si>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</si>
  <si>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</si>
  <si>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</si>
  <si>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</si>
  <si>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</si>
  <si>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</si>
  <si>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</si>
  <si>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</si>
  <si>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</si>
  <si>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</si>
  <si>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</si>
  <si>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</si>
  <si>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</si>
  <si>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</si>
  <si>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</si>
  <si>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</si>
  <si>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</si>
  <si>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</si>
  <si>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</si>
  <si>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</si>
  <si>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</si>
  <si>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</si>
  <si>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</si>
  <si>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</si>
  <si>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</si>
  <si>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</si>
  <si>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</si>
  <si>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</si>
  <si>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</si>
  <si>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</si>
  <si>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</si>
  <si>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</si>
  <si>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</si>
  <si>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</si>
  <si>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</si>
  <si>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</si>
  <si>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</si>
  <si>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</si>
  <si>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</si>
  <si>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</si>
  <si>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</si>
  <si>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</si>
  <si>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</si>
  <si>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</si>
  <si>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</si>
  <si>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</si>
  <si>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</si>
  <si>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</si>
  <si>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</si>
  <si>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</si>
  <si>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</si>
  <si>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</si>
  <si>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</si>
  <si>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</si>
  <si>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</si>
  <si>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</si>
  <si>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</si>
  <si>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</si>
  <si>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</si>
  <si>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</si>
  <si>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</si>
  <si>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</si>
  <si>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</si>
  <si>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</si>
  <si>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</si>
  <si>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</si>
  <si>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</si>
  <si>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</si>
  <si>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</si>
  <si>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</si>
  <si>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</si>
  <si>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</si>
  <si>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</si>
  <si>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</si>
  <si>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</si>
  <si>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</si>
  <si>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</si>
  <si>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</si>
  <si>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</si>
  <si>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</si>
  <si>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</si>
  <si>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</si>
  <si>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</si>
  <si>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</si>
  <si>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</si>
  <si>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</si>
  <si>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</si>
  <si>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</si>
  <si>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</si>
  <si>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</si>
  <si>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</si>
  <si>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</si>
  <si>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</si>
  <si>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</si>
  <si>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</si>
  <si>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</si>
  <si>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</si>
  <si>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</si>
  <si>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</si>
  <si>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</si>
  <si>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</si>
  <si>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</si>
  <si>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</si>
  <si>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</si>
  <si>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</si>
  <si>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</si>
  <si>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</si>
  <si>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</si>
  <si>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</si>
  <si>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</si>
  <si>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</si>
  <si>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</si>
  <si>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</si>
  <si>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</si>
  <si>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</si>
  <si>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</si>
  <si>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</si>
  <si>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</si>
  <si>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</si>
  <si>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</si>
  <si>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</si>
  <si>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</si>
  <si>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</si>
  <si>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</si>
  <si>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</si>
  <si>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</si>
  <si>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</si>
  <si>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</si>
  <si>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</si>
  <si>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</si>
  <si>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</si>
  <si>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</si>
  <si>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</si>
  <si>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</si>
  <si>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</si>
  <si>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</si>
  <si>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</si>
  <si>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</si>
  <si>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</si>
  <si>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</si>
  <si>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</si>
  <si>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</si>
  <si>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</si>
  <si>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</si>
  <si>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</si>
  <si>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</si>
  <si>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</si>
  <si>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</si>
  <si>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</si>
  <si>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</si>
  <si>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</si>
  <si>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</si>
  <si>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</si>
  <si>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</si>
  <si>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</si>
  <si>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</si>
  <si>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</si>
  <si>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</si>
  <si>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</si>
  <si>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</si>
  <si>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</si>
  <si>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</si>
  <si>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</si>
  <si>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</si>
  <si>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</si>
  <si>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</si>
  <si>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</si>
  <si>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</si>
  <si>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</si>
  <si>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</si>
  <si>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</si>
  <si>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</si>
  <si>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</si>
  <si>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</si>
  <si>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</si>
  <si>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</si>
  <si>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</si>
  <si>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</si>
  <si>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</si>
  <si>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</si>
  <si>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</si>
  <si>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</si>
  <si>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</si>
  <si>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</si>
  <si>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</si>
  <si>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</si>
  <si>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</si>
  <si>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</si>
  <si>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</si>
  <si>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</si>
  <si>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</si>
  <si>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</si>
  <si>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</si>
  <si>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</si>
  <si>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</si>
  <si>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</si>
  <si>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</si>
  <si>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</si>
  <si>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</si>
  <si>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</si>
  <si>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</si>
  <si>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</si>
  <si>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</si>
  <si>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</si>
  <si>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</si>
  <si>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</si>
  <si>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</si>
  <si>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</si>
  <si>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</si>
  <si>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</si>
  <si>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</si>
  <si>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</si>
  <si>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</si>
  <si>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</si>
  <si>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</si>
  <si>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</si>
  <si>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</si>
  <si>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</si>
  <si>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</si>
  <si>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</si>
  <si>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</si>
  <si>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</si>
  <si>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</si>
  <si>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</si>
  <si>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</si>
  <si>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</si>
  <si>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</si>
  <si>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</si>
  <si>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</si>
  <si>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</si>
  <si>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</si>
  <si>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</si>
  <si>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</si>
  <si>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</si>
  <si>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</si>
  <si>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</si>
  <si>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</si>
  <si>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</si>
  <si>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</si>
  <si>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</si>
  <si>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</si>
  <si>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</si>
  <si>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</si>
  <si>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</si>
  <si>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</si>
  <si>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</si>
  <si>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</si>
  <si>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</si>
  <si>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</si>
  <si>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</si>
  <si>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</si>
  <si>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</si>
  <si>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</si>
  <si>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</si>
  <si>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</si>
  <si>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</si>
  <si>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</si>
  <si>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</si>
  <si>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</si>
  <si>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</si>
  <si>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</si>
  <si>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</si>
  <si>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</si>
  <si>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</si>
  <si>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</si>
  <si>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</si>
  <si>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</si>
  <si>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</si>
  <si>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</si>
  <si>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</si>
  <si>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</si>
  <si>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</si>
  <si>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</si>
  <si>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</si>
  <si>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</si>
  <si>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</si>
  <si>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</si>
  <si>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</si>
  <si>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</si>
  <si>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</si>
  <si>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</si>
  <si>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</si>
  <si>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</si>
  <si>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</si>
  <si>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</si>
  <si>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</si>
  <si>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</si>
  <si>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</si>
  <si>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</si>
  <si>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</si>
  <si>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</si>
  <si>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</si>
  <si>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</si>
  <si>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</si>
  <si>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</si>
  <si>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</si>
  <si>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</si>
  <si>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</si>
  <si>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</si>
  <si>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</si>
  <si>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</si>
  <si>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</si>
  <si>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</si>
  <si>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</si>
  <si>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</si>
  <si>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</si>
  <si>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</si>
  <si>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</si>
  <si>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</si>
  <si>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</si>
  <si>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</si>
  <si>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</si>
  <si>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</si>
  <si>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</si>
  <si>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</si>
  <si>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</si>
  <si>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</si>
  <si>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</si>
  <si>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</si>
  <si>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</si>
  <si>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</si>
  <si>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</si>
  <si>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</si>
  <si>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</si>
  <si>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</si>
  <si>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</si>
  <si>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</si>
  <si>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</si>
  <si>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</si>
  <si>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</si>
  <si>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</si>
  <si>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</si>
  <si>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</si>
  <si>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</si>
  <si>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</si>
  <si>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</si>
  <si>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</si>
  <si>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</si>
  <si>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</si>
  <si>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</si>
  <si>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</si>
  <si>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</si>
  <si>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</si>
  <si>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</si>
  <si>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</si>
  <si>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</si>
  <si>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</si>
  <si>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</si>
  <si>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</si>
  <si>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</si>
  <si>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</si>
  <si>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</si>
  <si>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</si>
  <si>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</si>
  <si>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</si>
  <si>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</si>
  <si>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</si>
  <si>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</si>
  <si>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</si>
  <si>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</si>
  <si>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</si>
  <si>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</si>
  <si>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</si>
  <si>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</si>
  <si>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</si>
  <si>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</si>
  <si>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</si>
  <si>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</si>
  <si>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</si>
  <si>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</si>
  <si>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</si>
  <si>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</si>
  <si>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</si>
  <si>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</si>
  <si>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</si>
  <si>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</si>
  <si>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</si>
  <si>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</si>
  <si>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</si>
  <si>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</si>
  <si>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</si>
  <si>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</si>
  <si>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</si>
  <si>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</si>
  <si>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</si>
  <si>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</si>
  <si>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</si>
  <si>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</si>
  <si>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</si>
  <si>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</si>
  <si>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</si>
  <si>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</si>
  <si>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</si>
  <si>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</si>
  <si>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</si>
  <si>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</si>
  <si>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</si>
  <si>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</si>
  <si>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</si>
  <si>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</si>
  <si>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</si>
  <si>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</si>
  <si>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</si>
  <si>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</si>
  <si>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</si>
  <si>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</si>
  <si>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</si>
  <si>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</si>
  <si>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</si>
  <si>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</si>
  <si>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</si>
  <si>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</si>
  <si>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</si>
  <si>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</si>
  <si>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</si>
  <si>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</si>
  <si>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</si>
  <si>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</si>
  <si>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</si>
  <si>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</si>
  <si>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</si>
  <si>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</si>
  <si>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</si>
  <si>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</si>
  <si>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</si>
  <si>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</si>
  <si>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</si>
  <si>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</si>
  <si>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</si>
  <si>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</si>
  <si>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</si>
  <si>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</si>
  <si>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</si>
  <si>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</si>
  <si>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</si>
  <si>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</si>
  <si>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</si>
  <si>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</si>
  <si>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</si>
  <si>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</si>
  <si>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</si>
  <si>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</si>
  <si>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</si>
  <si>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</si>
  <si>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</si>
  <si>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</si>
  <si>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</si>
  <si>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</si>
  <si>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</si>
  <si>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</si>
  <si>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</si>
  <si>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</si>
  <si>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</si>
  <si>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</si>
  <si>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</si>
  <si>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</si>
  <si>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</si>
  <si>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</si>
  <si>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</si>
  <si>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</si>
  <si>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</si>
  <si>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</si>
  <si>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</si>
  <si>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</si>
  <si>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</si>
  <si>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</si>
  <si>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</si>
  <si>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</si>
  <si>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</si>
  <si>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</si>
  <si>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</si>
  <si>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</si>
  <si>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</si>
  <si>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</si>
  <si>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</si>
  <si>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</si>
  <si>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</si>
  <si>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</si>
  <si>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</si>
  <si>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</si>
  <si>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</si>
  <si>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</si>
  <si>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</si>
  <si>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</si>
  <si>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</si>
  <si>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</si>
  <si>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</si>
  <si>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</si>
  <si>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</si>
  <si>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</si>
  <si>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</si>
  <si>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</si>
  <si>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</si>
  <si>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</si>
  <si>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</si>
  <si>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</si>
  <si>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</si>
  <si>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</si>
  <si>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</si>
  <si>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</si>
  <si>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</si>
  <si>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</si>
  <si>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</si>
  <si>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</si>
  <si>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</si>
  <si>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</si>
  <si>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</si>
  <si>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</si>
  <si>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</si>
  <si>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</si>
  <si>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</si>
  <si>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</si>
  <si>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</si>
  <si>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</si>
  <si>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</si>
  <si>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</si>
  <si>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</si>
  <si>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</si>
  <si>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</si>
  <si>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</si>
  <si>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</si>
  <si>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</si>
  <si>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</si>
  <si>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</si>
  <si>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</si>
  <si>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</si>
  <si>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</si>
  <si>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</si>
  <si>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</si>
  <si>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</si>
  <si>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</si>
  <si>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</si>
  <si>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</si>
  <si>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</si>
  <si>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</si>
  <si>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</si>
  <si>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</si>
  <si>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</si>
  <si>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</si>
  <si>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</si>
  <si>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</si>
  <si>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</si>
  <si>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</si>
  <si>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</si>
  <si>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</si>
  <si>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</si>
  <si>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</si>
  <si>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</si>
  <si>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</si>
  <si>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</si>
  <si>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</si>
  <si>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</si>
  <si>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</si>
  <si>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</si>
  <si>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</si>
  <si>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</si>
  <si>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</si>
  <si>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</si>
  <si>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</si>
  <si>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</si>
  <si>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</si>
  <si>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</si>
  <si>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</si>
  <si>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</si>
  <si>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</si>
  <si>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</si>
  <si>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</si>
  <si>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</si>
  <si>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</si>
  <si>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</si>
  <si>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</si>
  <si>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</si>
  <si>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</si>
  <si>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</si>
  <si>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</si>
  <si>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</si>
  <si>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</si>
  <si>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</si>
  <si>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</si>
  <si>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</si>
  <si>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</si>
  <si>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</si>
  <si>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</si>
  <si>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</si>
  <si>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</si>
  <si>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</si>
  <si>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</si>
  <si>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</si>
  <si>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</si>
  <si>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</si>
  <si>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</si>
  <si>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</si>
  <si>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</si>
  <si>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</si>
  <si>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</si>
  <si>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</si>
  <si>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</si>
  <si>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</si>
  <si>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</si>
  <si>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</si>
  <si>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</si>
  <si>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</si>
  <si>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</si>
  <si>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</si>
  <si>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</si>
  <si>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</si>
  <si>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</si>
  <si>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</si>
  <si>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</si>
  <si>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</si>
  <si>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</si>
  <si>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</si>
  <si>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</si>
  <si>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</si>
  <si>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</si>
  <si>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</si>
  <si>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</si>
  <si>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</si>
  <si>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</si>
  <si>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</si>
  <si>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</si>
  <si>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</si>
  <si>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</si>
  <si>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</si>
  <si>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</si>
  <si>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</si>
  <si>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</si>
  <si>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</si>
  <si>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</si>
  <si>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</si>
  <si>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</si>
  <si>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</si>
  <si>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</si>
  <si>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</si>
  <si>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</si>
  <si>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</si>
  <si>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</si>
  <si>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</si>
  <si>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</si>
  <si>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</si>
  <si>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</si>
  <si>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</si>
  <si>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</si>
  <si>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</si>
  <si>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</si>
  <si>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</si>
  <si>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</si>
  <si>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</si>
  <si>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</si>
  <si>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</si>
  <si>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</si>
  <si>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</si>
  <si>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</si>
  <si>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</si>
  <si>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</si>
  <si>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</si>
  <si>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</si>
  <si>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</si>
  <si>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</si>
  <si>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</si>
  <si>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</si>
  <si>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</si>
  <si>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</si>
  <si>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</si>
  <si>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</si>
  <si>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</si>
  <si>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</si>
  <si>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</si>
  <si>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</si>
  <si>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</si>
  <si>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</si>
  <si>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</si>
  <si>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</si>
  <si>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</si>
  <si>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</si>
  <si>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</si>
  <si>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</si>
  <si>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</si>
  <si>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</si>
  <si>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</si>
  <si>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</si>
  <si>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</si>
  <si>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</si>
  <si>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</si>
  <si>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</si>
  <si>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</si>
  <si>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</si>
  <si>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</si>
  <si>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</si>
  <si>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</si>
  <si>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</si>
  <si>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</si>
  <si>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</si>
  <si>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</si>
  <si>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</si>
  <si>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</si>
  <si>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</si>
  <si>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</si>
  <si>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</si>
  <si>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</si>
  <si>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</si>
  <si>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</si>
  <si>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</si>
  <si>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</si>
  <si>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</si>
  <si>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</si>
  <si>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</si>
  <si>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</si>
  <si>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</si>
  <si>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</si>
  <si>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</si>
  <si>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</si>
  <si>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</si>
  <si>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</si>
  <si>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</si>
  <si>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</si>
  <si>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</si>
  <si>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</si>
  <si>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</si>
  <si>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</si>
  <si>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</si>
  <si>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</si>
  <si>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</si>
  <si>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</si>
  <si>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</si>
  <si>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</si>
  <si>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</si>
  <si>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</si>
  <si>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</si>
  <si>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</si>
  <si>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</si>
  <si>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</si>
  <si>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</si>
  <si>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</si>
  <si>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</si>
  <si>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</si>
  <si>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</si>
  <si>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</si>
  <si>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</si>
  <si>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</si>
  <si>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</si>
  <si>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</si>
  <si>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</si>
  <si>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</si>
  <si>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</si>
  <si>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</si>
  <si>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</si>
  <si>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</si>
  <si>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</si>
  <si>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</si>
  <si>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</si>
  <si>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</si>
  <si>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</si>
  <si>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</si>
  <si>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</si>
  <si>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</si>
  <si>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</si>
  <si>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</si>
  <si>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</si>
  <si>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</si>
  <si>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</si>
  <si>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</si>
  <si>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</si>
  <si>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</si>
  <si>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</si>
  <si>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</si>
  <si>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</si>
  <si>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</si>
  <si>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</si>
  <si>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</si>
  <si>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</si>
  <si>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</si>
  <si>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</si>
  <si>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</si>
  <si>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</si>
  <si>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</si>
  <si>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</si>
  <si>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</si>
  <si>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</si>
  <si>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</si>
  <si>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</si>
  <si>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</si>
  <si>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</si>
  <si>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</si>
  <si>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</si>
  <si>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</si>
  <si>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</si>
  <si>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</si>
  <si>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</si>
  <si>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</si>
  <si>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</si>
  <si>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</si>
  <si>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</si>
  <si>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</si>
  <si>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</si>
  <si>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</si>
  <si>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</si>
  <si>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</si>
  <si>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</si>
  <si>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</si>
  <si>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</si>
  <si>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</si>
  <si>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</si>
  <si>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</si>
  <si>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</si>
  <si>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</si>
  <si>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</si>
  <si>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</si>
  <si>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</si>
  <si>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</si>
  <si>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</si>
  <si>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</si>
  <si>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</si>
  <si>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</si>
  <si>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</si>
  <si>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</si>
  <si>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</si>
  <si>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</si>
  <si>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</si>
  <si>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</si>
  <si>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</si>
  <si>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</si>
  <si>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</si>
  <si>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</si>
  <si>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</si>
  <si>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</si>
  <si>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</si>
  <si>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</si>
  <si>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</si>
  <si>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</si>
  <si>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</si>
  <si>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</si>
  <si>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</si>
  <si>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</si>
  <si>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</si>
  <si>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</si>
  <si>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</si>
  <si>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</si>
  <si>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</si>
  <si>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</si>
  <si>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</si>
  <si>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</si>
  <si>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</si>
  <si>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</si>
  <si>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</si>
  <si>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</si>
  <si>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</si>
  <si>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</si>
  <si>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</si>
  <si>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</si>
  <si>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</si>
  <si>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</si>
  <si>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</si>
  <si>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</si>
  <si>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</si>
  <si>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</si>
  <si>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</si>
  <si>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</si>
  <si>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</si>
  <si>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</si>
  <si>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</si>
  <si>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</si>
  <si>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</si>
  <si>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</si>
  <si>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</si>
  <si>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</si>
  <si>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</si>
  <si>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</si>
  <si>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</si>
  <si>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</si>
  <si>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</si>
  <si>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</si>
  <si>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</si>
  <si>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</si>
  <si>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</si>
  <si>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</si>
  <si>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</si>
  <si>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</si>
  <si>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</si>
  <si>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</si>
  <si>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</si>
  <si>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</si>
  <si>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</si>
  <si>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</si>
  <si>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</si>
  <si>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</si>
  <si>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</si>
  <si>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</si>
  <si>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</si>
  <si>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</si>
  <si>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</si>
  <si>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</si>
  <si>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</si>
  <si>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</si>
  <si>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</si>
  <si>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</si>
  <si>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</si>
  <si>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</si>
  <si>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</si>
  <si>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</si>
  <si>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</si>
  <si>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</si>
  <si>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</si>
  <si>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</si>
  <si>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</si>
  <si>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</si>
  <si>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</si>
  <si>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</si>
  <si>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</si>
  <si>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</si>
  <si>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</si>
  <si>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</si>
  <si>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</si>
  <si>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</si>
  <si>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</si>
  <si>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</si>
  <si>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</si>
  <si>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</si>
  <si>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</si>
  <si>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</si>
  <si>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</si>
  <si>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</si>
  <si>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</si>
  <si>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</si>
  <si>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</si>
  <si>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</si>
  <si>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</si>
  <si>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</si>
  <si>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</si>
  <si>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</si>
  <si>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</si>
  <si>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</si>
  <si>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</si>
  <si>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</si>
  <si>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</si>
  <si>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</si>
  <si>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</si>
  <si>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</si>
  <si>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</si>
  <si>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</si>
  <si>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</si>
  <si>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</si>
  <si>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</si>
  <si>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</si>
  <si>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</si>
  <si>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</si>
  <si>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</si>
  <si>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</si>
  <si>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</si>
  <si>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</si>
  <si>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</si>
  <si>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</si>
  <si>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</si>
  <si>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</si>
  <si>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</si>
  <si>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</si>
  <si>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</si>
  <si>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</si>
  <si>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</si>
  <si>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</si>
  <si>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</si>
  <si>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</si>
  <si>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</si>
  <si>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</si>
  <si>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</si>
  <si>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</si>
  <si>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</si>
  <si>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</si>
  <si>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</si>
  <si>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</si>
  <si>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</si>
  <si>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</si>
  <si>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</si>
  <si>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</si>
  <si>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</si>
  <si>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</si>
  <si>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</si>
  <si>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</si>
  <si>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</si>
  <si>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</si>
  <si>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</si>
  <si>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</si>
  <si>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</si>
  <si>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</si>
  <si>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</si>
  <si>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</si>
  <si>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</si>
  <si>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</si>
  <si>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</si>
  <si>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</si>
  <si>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</si>
  <si>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</si>
  <si>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</si>
  <si>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</si>
  <si>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</si>
  <si>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</si>
  <si>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</si>
  <si>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</si>
  <si>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</si>
  <si>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</si>
  <si>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</si>
  <si>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</si>
  <si>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</si>
  <si>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</si>
  <si>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</si>
  <si>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</si>
  <si>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</si>
  <si>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</si>
  <si>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</si>
  <si>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</si>
  <si>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</si>
  <si>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</si>
  <si>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</si>
  <si>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</si>
  <si>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</si>
  <si>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</si>
  <si>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</si>
  <si>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</si>
  <si>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</si>
  <si>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</si>
  <si>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</si>
  <si>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</si>
  <si>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</si>
  <si>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</si>
  <si>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</si>
  <si>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</si>
  <si>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</si>
  <si>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</si>
  <si>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</si>
  <si>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</si>
  <si>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</si>
  <si>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</si>
  <si>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</si>
  <si>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</si>
  <si>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</si>
  <si>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</si>
  <si>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</si>
  <si>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</si>
  <si>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</si>
  <si>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</si>
  <si>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</si>
  <si>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</si>
  <si>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</si>
  <si>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</si>
  <si>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</si>
  <si>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</si>
  <si>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</si>
  <si>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</si>
  <si>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</si>
  <si>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</si>
  <si>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</si>
  <si>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</si>
  <si>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</si>
  <si>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</si>
  <si>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</si>
  <si>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</si>
  <si>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</si>
  <si>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</si>
  <si>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</si>
  <si>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</si>
  <si>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</si>
  <si>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</si>
  <si>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</si>
  <si>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</si>
  <si>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</si>
  <si>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</si>
  <si>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</si>
  <si>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</si>
  <si>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</si>
  <si>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</si>
  <si>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</si>
  <si>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</si>
  <si>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</si>
  <si>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</si>
  <si>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</si>
  <si>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</si>
  <si>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</si>
  <si>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</si>
  <si>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</si>
  <si>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</si>
  <si>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</si>
  <si>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</si>
  <si>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</si>
  <si>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</si>
  <si>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</si>
  <si>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</si>
  <si>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</si>
  <si>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</si>
  <si>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</si>
  <si>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</si>
  <si>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</si>
  <si>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</si>
  <si>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</si>
  <si>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</si>
  <si>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</si>
  <si>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</si>
  <si>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</si>
  <si>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</si>
  <si>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</si>
  <si>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</si>
  <si>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</si>
  <si>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</si>
  <si>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</si>
  <si>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</si>
  <si>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</si>
  <si>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</si>
  <si>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</si>
  <si>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</si>
  <si>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</si>
  <si>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</si>
  <si>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</si>
  <si>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</si>
  <si>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</si>
  <si>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</si>
  <si>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</si>
  <si>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</si>
  <si>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</si>
  <si>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</si>
  <si>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</si>
  <si>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</si>
  <si>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</si>
  <si>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</si>
  <si>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</si>
  <si>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</si>
  <si>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</si>
  <si>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</si>
  <si>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</si>
  <si>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</si>
  <si>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</si>
  <si>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</si>
  <si>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</si>
  <si>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</si>
  <si>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</si>
  <si>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</si>
  <si>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</si>
  <si>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</si>
  <si>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</si>
  <si>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</si>
  <si>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</si>
  <si>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</si>
  <si>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</si>
  <si>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</si>
  <si>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</si>
  <si>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</si>
  <si>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</si>
  <si>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</si>
  <si>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</si>
  <si>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</si>
  <si>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</si>
  <si>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</si>
  <si>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</si>
  <si>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</si>
  <si>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</si>
  <si>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</si>
  <si>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</si>
  <si>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</si>
  <si>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</si>
  <si>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</si>
  <si>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</si>
  <si>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</si>
  <si>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</si>
  <si>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</si>
  <si>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</si>
  <si>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</si>
  <si>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</si>
  <si>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</si>
  <si>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</si>
  <si>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</si>
  <si>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</si>
  <si>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</si>
  <si>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</si>
  <si>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</si>
  <si>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</si>
  <si>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</si>
  <si>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</si>
  <si>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</si>
  <si>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</si>
  <si>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</si>
  <si>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</si>
  <si>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</si>
  <si>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</si>
  <si>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</si>
  <si>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</si>
  <si>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</si>
  <si>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</si>
  <si>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</si>
  <si>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</si>
  <si>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</si>
  <si>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</si>
  <si>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</si>
  <si>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</si>
  <si>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</si>
  <si>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</si>
  <si>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</si>
  <si>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</si>
  <si>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</si>
  <si>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</si>
  <si>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</si>
  <si>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</si>
  <si>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</si>
  <si>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</si>
  <si>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</si>
  <si>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</si>
  <si>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</si>
  <si>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</si>
  <si>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</si>
  <si>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</si>
  <si>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</si>
  <si>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</si>
  <si>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</si>
  <si>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</si>
  <si>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</si>
  <si>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</si>
  <si>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</si>
  <si>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</si>
  <si>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</si>
  <si>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</si>
  <si>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</si>
  <si>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</si>
  <si>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</si>
  <si>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</si>
  <si>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</si>
  <si>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</si>
  <si>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</si>
  <si>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</si>
  <si>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</si>
  <si>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</si>
  <si>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</si>
  <si>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</si>
  <si>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</si>
  <si>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</si>
  <si>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</si>
  <si>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</si>
  <si>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</si>
  <si>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</si>
  <si>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</si>
  <si>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</si>
  <si>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</si>
  <si>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</si>
  <si>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</si>
  <si>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</si>
  <si>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</si>
  <si>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</si>
  <si>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</si>
  <si>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</si>
  <si>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</si>
  <si>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</si>
  <si>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</si>
  <si>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</si>
  <si>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</si>
  <si>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</si>
  <si>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</si>
  <si>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</si>
  <si>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</si>
  <si>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</si>
  <si>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</si>
  <si>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</si>
  <si>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</si>
  <si>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</si>
  <si>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</si>
  <si>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</si>
  <si>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</si>
  <si>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</si>
  <si>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</si>
  <si>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</si>
  <si>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</si>
  <si>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</si>
  <si>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</si>
  <si>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</si>
  <si>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</si>
  <si>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</si>
  <si>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</si>
  <si>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</si>
  <si>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</si>
  <si>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</si>
  <si>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</si>
  <si>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</si>
  <si>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</si>
  <si>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</si>
  <si>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</si>
  <si>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</si>
  <si>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</si>
  <si>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</si>
  <si>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</si>
  <si>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</si>
  <si>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</si>
  <si>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</si>
  <si>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</si>
  <si>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</si>
  <si>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</si>
  <si>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</si>
  <si>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</si>
  <si>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</si>
  <si>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</si>
  <si>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</si>
  <si>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</si>
  <si>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</si>
  <si>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</si>
  <si>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</si>
  <si>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</si>
  <si>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</si>
  <si>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</si>
  <si>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</si>
  <si>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</si>
  <si>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</si>
  <si>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</si>
  <si>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</si>
  <si>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</si>
  <si>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</si>
  <si>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</si>
  <si>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</si>
  <si>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</si>
  <si>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</si>
  <si>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</si>
  <si>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</si>
  <si>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</si>
  <si>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</si>
  <si>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</si>
  <si>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</si>
  <si>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</si>
  <si>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</si>
  <si>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</si>
  <si>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</si>
  <si>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</si>
  <si>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</si>
  <si>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</si>
  <si>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</si>
  <si>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</si>
  <si>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</si>
  <si>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</si>
  <si>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</si>
  <si>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</si>
  <si>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</si>
  <si>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</si>
  <si>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</si>
  <si>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</si>
  <si>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</si>
  <si>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</si>
  <si>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</si>
  <si>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</si>
  <si>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</si>
  <si>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</si>
  <si>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</si>
  <si>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</si>
  <si>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</si>
  <si>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</si>
  <si>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</si>
  <si>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</si>
  <si>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</si>
  <si>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</si>
  <si>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</si>
  <si>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</si>
  <si>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</si>
  <si>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</si>
  <si>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</si>
  <si>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</si>
  <si>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</si>
  <si>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</si>
  <si>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</si>
  <si>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</si>
  <si>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</si>
  <si>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</si>
  <si>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</si>
  <si>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</si>
  <si>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</si>
  <si>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</si>
  <si>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</si>
  <si>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</si>
  <si>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</si>
  <si>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</si>
  <si>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</si>
  <si>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</si>
  <si>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</si>
  <si>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</si>
  <si>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</si>
  <si>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</si>
  <si>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</si>
  <si>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</si>
  <si>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</si>
  <si>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</si>
  <si>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</si>
  <si>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</si>
  <si>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</si>
  <si>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</si>
  <si>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</si>
  <si>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</si>
  <si>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</si>
  <si>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</si>
  <si>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</si>
  <si>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</si>
  <si>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</si>
  <si>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</si>
  <si>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</si>
  <si>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</si>
  <si>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</si>
  <si>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</si>
  <si>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</si>
  <si>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</si>
  <si>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</si>
  <si>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</si>
  <si>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</si>
  <si>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</si>
  <si>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</si>
  <si>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</si>
  <si>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</si>
  <si>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</si>
  <si>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</si>
  <si>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</si>
  <si>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</si>
  <si>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</si>
  <si>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</si>
  <si>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</si>
  <si>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</si>
  <si>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</si>
  <si>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</si>
  <si>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</si>
  <si>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</si>
  <si>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</si>
  <si>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</si>
  <si>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</si>
  <si>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</si>
  <si>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</si>
  <si>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</si>
  <si>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</si>
  <si>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</si>
  <si>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</si>
  <si>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</si>
  <si>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</si>
  <si>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</si>
  <si>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</si>
  <si>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</si>
  <si>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</si>
  <si>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</si>
  <si>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</si>
  <si>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</si>
  <si>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</si>
  <si>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</si>
  <si>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</si>
  <si>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</si>
  <si>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</si>
  <si>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</si>
  <si>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</si>
  <si>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</si>
  <si>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</si>
  <si>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</si>
  <si>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</si>
  <si>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</si>
  <si>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</si>
  <si>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</si>
  <si>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</si>
  <si>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</si>
  <si>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</si>
  <si>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</si>
  <si>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</si>
  <si>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</si>
  <si>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</si>
  <si>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</si>
  <si>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</si>
  <si>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</si>
  <si>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</si>
  <si>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</si>
  <si>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</si>
  <si>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</si>
  <si>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</si>
  <si>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</si>
  <si>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</si>
  <si>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</si>
  <si>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</si>
  <si>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</si>
  <si>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</si>
  <si>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</si>
  <si>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</si>
  <si>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</si>
  <si>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</si>
  <si>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</si>
  <si>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</si>
  <si>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</si>
  <si>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</si>
  <si>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</si>
  <si>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</si>
  <si>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</si>
  <si>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</si>
  <si>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</si>
  <si>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</si>
  <si>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</si>
  <si>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</si>
  <si>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</si>
  <si>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</si>
  <si>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</si>
  <si>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</si>
  <si>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</si>
  <si>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</si>
  <si>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</si>
  <si>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</si>
  <si>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</si>
  <si>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</si>
  <si>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</si>
  <si>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</si>
  <si>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</si>
  <si>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</si>
  <si>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</si>
  <si>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</si>
  <si>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</si>
  <si>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</si>
  <si>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</si>
  <si>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</si>
  <si>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</si>
  <si>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</si>
  <si>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</si>
  <si>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</si>
  <si>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</si>
  <si>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</si>
  <si>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</si>
  <si>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</si>
  <si>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</si>
  <si>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</si>
  <si>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</si>
  <si>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</si>
  <si>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</si>
  <si>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</si>
  <si>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</si>
  <si>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</si>
  <si>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</si>
  <si>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</si>
  <si>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</si>
  <si>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</si>
  <si>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</si>
  <si>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</si>
  <si>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</si>
  <si>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</si>
  <si>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</si>
  <si>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</si>
  <si>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</si>
  <si>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</si>
  <si>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</si>
  <si>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</si>
  <si>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</si>
  <si>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</si>
  <si>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</si>
  <si>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</si>
  <si>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</si>
  <si>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</si>
  <si>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</si>
  <si>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</si>
  <si>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</si>
  <si>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</si>
  <si>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</si>
  <si>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</si>
  <si>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</si>
  <si>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</si>
  <si>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</si>
  <si>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</si>
  <si>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</si>
  <si>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</si>
  <si>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</si>
  <si>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</si>
  <si>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</si>
  <si>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</si>
  <si>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</si>
  <si>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</si>
  <si>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</si>
  <si>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</si>
  <si>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</si>
  <si>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</si>
  <si>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</si>
  <si>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</si>
  <si>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</si>
  <si>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</si>
  <si>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</si>
  <si>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</si>
  <si>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</si>
  <si>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</si>
  <si>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</si>
  <si>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</si>
  <si>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</si>
  <si>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</si>
  <si>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</si>
  <si>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</si>
  <si>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</si>
  <si>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</si>
  <si>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</si>
  <si>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</si>
  <si>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</si>
  <si>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</si>
  <si>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</si>
  <si>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</si>
  <si>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</si>
  <si>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</si>
  <si>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</si>
  <si>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</si>
  <si>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</si>
  <si>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</si>
  <si>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</si>
  <si>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</si>
  <si>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</si>
  <si>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</si>
  <si>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</si>
  <si>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</si>
  <si>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</si>
  <si>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</si>
  <si>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</si>
  <si>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</si>
  <si>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</si>
  <si>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</si>
  <si>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</si>
  <si>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</si>
  <si>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</si>
  <si>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</si>
  <si>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</si>
  <si>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</si>
  <si>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</si>
  <si>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</si>
  <si>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</si>
  <si>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</si>
  <si>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</si>
  <si>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</si>
  <si>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</si>
  <si>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</si>
  <si>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</si>
  <si>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</si>
  <si>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</si>
  <si>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</si>
  <si>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</si>
  <si>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</si>
  <si>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</si>
  <si>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</si>
  <si>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</si>
  <si>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</si>
  <si>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</si>
  <si>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</si>
  <si>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</si>
  <si>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</si>
  <si>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</si>
  <si>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</si>
  <si>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</si>
  <si>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</si>
  <si>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</si>
  <si>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</si>
  <si>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</si>
  <si>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</si>
  <si>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</si>
  <si>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</si>
  <si>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</si>
  <si>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</si>
  <si>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</si>
  <si>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</si>
  <si>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</si>
  <si>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</si>
  <si>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</si>
  <si>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</si>
  <si>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</si>
  <si>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</si>
  <si>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</si>
  <si>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</si>
  <si>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</si>
  <si>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</si>
  <si>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</si>
  <si>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</si>
  <si>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</si>
  <si>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</si>
  <si>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</si>
  <si>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</si>
  <si>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</si>
  <si>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</si>
  <si>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</si>
  <si>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</si>
  <si>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</si>
  <si>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</si>
  <si>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</si>
  <si>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</si>
  <si>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</si>
  <si>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</si>
  <si>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</si>
  <si>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</si>
  <si>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</si>
  <si>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</si>
  <si>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</si>
  <si>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</si>
  <si>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</si>
  <si>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</si>
  <si>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</si>
  <si>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</si>
  <si>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</si>
  <si>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</si>
  <si>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</si>
  <si>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</si>
  <si>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</si>
  <si>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</si>
  <si>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</si>
  <si>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</si>
  <si>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</si>
  <si>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</si>
  <si>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</si>
  <si>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</si>
  <si>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</si>
  <si>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</si>
  <si>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</si>
  <si>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</si>
  <si>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</si>
  <si>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</si>
  <si>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</si>
  <si>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</si>
  <si>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</si>
  <si>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</si>
  <si>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</si>
  <si>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</si>
  <si>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</si>
  <si>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</si>
  <si>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</si>
  <si>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</si>
  <si>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</si>
  <si>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</si>
  <si>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</si>
  <si>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</si>
  <si>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</si>
  <si>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</si>
  <si>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</si>
  <si>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</si>
  <si>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</si>
  <si>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</si>
  <si>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</si>
  <si>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</si>
  <si>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</si>
  <si>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</si>
  <si>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</si>
  <si>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</si>
  <si>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</si>
  <si>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</si>
  <si>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</si>
  <si>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</si>
  <si>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</si>
  <si>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</si>
  <si>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</si>
  <si>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</si>
  <si>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</si>
  <si>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</si>
  <si>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</si>
  <si>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</si>
  <si>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</si>
  <si>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</si>
  <si>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</si>
  <si>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</si>
  <si>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</si>
  <si>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</si>
  <si>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</si>
  <si>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</si>
  <si>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</si>
  <si>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</si>
  <si>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</si>
  <si>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</si>
  <si>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</si>
  <si>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</si>
  <si>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</si>
  <si>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</si>
  <si>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</si>
  <si>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</si>
  <si>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</si>
  <si>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</si>
  <si>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</si>
  <si>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</si>
  <si>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</si>
  <si>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</si>
  <si>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</si>
  <si>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</si>
  <si>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</si>
  <si>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</si>
  <si>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</si>
  <si>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</si>
  <si>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</si>
  <si>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</si>
  <si>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</si>
  <si>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</si>
  <si>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</si>
  <si>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</si>
  <si>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</si>
  <si>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</si>
  <si>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</si>
  <si>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</si>
  <si>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</si>
  <si>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</si>
  <si>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</si>
  <si>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</si>
  <si>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</si>
  <si>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</si>
  <si>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</si>
  <si>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</si>
  <si>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</si>
  <si>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</si>
  <si>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</si>
  <si>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</si>
  <si>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</si>
  <si>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</si>
  <si>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</si>
  <si>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</si>
  <si>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</si>
  <si>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</si>
  <si>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</si>
  <si>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</si>
  <si>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</si>
  <si>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</si>
  <si>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</si>
  <si>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</si>
  <si>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</si>
  <si>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</si>
  <si>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</si>
  <si>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</si>
  <si>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</si>
  <si>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</si>
  <si>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</si>
  <si>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</si>
  <si>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</si>
  <si>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</si>
  <si>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</si>
  <si>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</si>
  <si>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</si>
  <si>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</si>
  <si>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</si>
  <si>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</si>
  <si>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</si>
  <si>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</si>
  <si>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</si>
  <si>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</si>
  <si>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</si>
  <si>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</si>
  <si>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</si>
  <si>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</si>
  <si>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</si>
  <si>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</si>
  <si>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</si>
  <si>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</si>
  <si>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</si>
  <si>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</si>
  <si>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</si>
  <si>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</si>
  <si>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</si>
  <si>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</si>
  <si>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</si>
  <si>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</si>
  <si>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</si>
  <si>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</si>
  <si>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</si>
  <si>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</si>
  <si>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</si>
  <si>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</si>
  <si>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</si>
  <si>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</si>
  <si>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</si>
  <si>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</si>
  <si>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</si>
  <si>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</si>
  <si>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</si>
  <si>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</si>
  <si>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</si>
  <si>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</si>
  <si>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</si>
  <si>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</si>
  <si>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</si>
  <si>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</si>
  <si>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</si>
  <si>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</si>
  <si>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</si>
  <si>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</si>
  <si>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</si>
  <si>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</si>
  <si>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</si>
  <si>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</si>
  <si>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</si>
  <si>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</si>
  <si>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</si>
  <si>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</si>
  <si>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</si>
  <si>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</si>
  <si>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</si>
  <si>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</si>
  <si>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</si>
  <si>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</si>
  <si>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</si>
  <si>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</si>
  <si>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</si>
  <si>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</si>
  <si>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</si>
  <si>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</si>
  <si>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</si>
  <si>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</si>
  <si>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</si>
  <si>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</si>
  <si>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</si>
  <si>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</si>
  <si>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</si>
  <si>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</si>
  <si>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</si>
  <si>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</si>
  <si>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</si>
  <si>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</si>
  <si>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</si>
  <si>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</si>
  <si>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</si>
  <si>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</si>
  <si>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</si>
  <si>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</si>
  <si>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</si>
  <si>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</si>
  <si>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</si>
  <si>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</si>
  <si>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</si>
  <si>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</si>
  <si>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</si>
  <si>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</si>
  <si>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</si>
  <si>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</si>
  <si>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</si>
  <si>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</si>
  <si>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</si>
  <si>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</si>
  <si>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</si>
  <si>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</si>
  <si>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</si>
  <si>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</si>
  <si>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</si>
  <si>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</si>
  <si>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</si>
  <si>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</si>
  <si>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</si>
  <si>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</si>
  <si>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</si>
  <si>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</si>
  <si>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</si>
  <si>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</si>
  <si>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</si>
  <si>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</si>
  <si>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</si>
  <si>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</si>
  <si>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</si>
  <si>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</si>
  <si>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</si>
  <si>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</si>
  <si>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</si>
  <si>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</si>
  <si>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</si>
  <si>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</si>
  <si>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</si>
  <si>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</si>
  <si>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</si>
  <si>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</si>
  <si>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</si>
  <si>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</si>
  <si>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</si>
  <si>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</si>
  <si>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</si>
  <si>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</si>
  <si>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</si>
  <si>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</si>
  <si>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</si>
  <si>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</si>
  <si>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</si>
  <si>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</si>
  <si>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</si>
  <si>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</si>
  <si>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</si>
  <si>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</si>
  <si>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</si>
  <si>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</si>
  <si>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</si>
  <si>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</si>
  <si>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</si>
  <si>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</si>
  <si>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</si>
  <si>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</si>
  <si>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</si>
  <si>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</si>
  <si>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</si>
  <si>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</si>
  <si>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</si>
  <si>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</si>
  <si>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</si>
  <si>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</si>
  <si>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</si>
  <si>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</si>
  <si>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</si>
  <si>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</si>
  <si>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</si>
  <si>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</si>
  <si>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</si>
  <si>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</si>
  <si>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</si>
  <si>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</si>
  <si>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</si>
  <si>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</si>
  <si>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</si>
  <si>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</si>
  <si>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</si>
  <si>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</si>
  <si>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</si>
  <si>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</si>
  <si>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</si>
  <si>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</si>
  <si>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</si>
  <si>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</si>
  <si>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</si>
  <si>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</si>
  <si>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</si>
  <si>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</si>
  <si>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</si>
  <si>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</si>
  <si>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</si>
  <si>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</si>
  <si>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</si>
  <si>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</si>
  <si>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</si>
  <si>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</si>
  <si>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</si>
  <si>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</si>
  <si>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</si>
  <si>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</si>
  <si>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</si>
  <si>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</si>
  <si>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</si>
  <si>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</si>
  <si>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</si>
  <si>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</si>
  <si>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</si>
  <si>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</si>
  <si>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</si>
  <si>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</si>
  <si>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</si>
  <si>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</si>
  <si>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</si>
  <si>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</si>
  <si>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</si>
  <si>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</si>
  <si>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</si>
  <si>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</si>
  <si>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</si>
  <si>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</si>
  <si>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</si>
  <si>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</si>
  <si>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</si>
  <si>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</si>
  <si>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</si>
  <si>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</si>
  <si>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</si>
  <si>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</si>
  <si>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</si>
  <si>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</si>
  <si>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</si>
  <si>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</si>
  <si>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</si>
  <si>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</si>
  <si>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</si>
  <si>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</si>
  <si>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</si>
  <si>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</si>
  <si>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</si>
  <si>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</si>
  <si>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</si>
  <si>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</si>
  <si>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</si>
  <si>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</si>
  <si>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</si>
  <si>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</si>
  <si>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</si>
  <si>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</si>
  <si>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</si>
  <si>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</si>
  <si>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</si>
  <si>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</si>
  <si>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</si>
  <si>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</si>
  <si>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</si>
  <si>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</si>
  <si>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</si>
  <si>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</si>
  <si>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</si>
  <si>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</si>
  <si>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</si>
  <si>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</si>
  <si>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</si>
  <si>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</si>
  <si>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</si>
  <si>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</si>
  <si>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</si>
  <si>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</si>
  <si>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</si>
  <si>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</si>
  <si>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</si>
  <si>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</si>
  <si>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</si>
  <si>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</si>
  <si>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</si>
  <si>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</si>
  <si>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</si>
  <si>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</si>
  <si>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</si>
  <si>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</si>
  <si>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</si>
  <si>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</si>
  <si>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</si>
  <si>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</si>
  <si>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</si>
  <si>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</si>
  <si>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</si>
  <si>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</si>
  <si>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</si>
  <si>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</si>
  <si>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</si>
  <si>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</si>
  <si>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</si>
  <si>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</si>
  <si>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</si>
  <si>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</si>
  <si>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</si>
  <si>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</si>
  <si>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</si>
  <si>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</si>
  <si>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</si>
  <si>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</si>
  <si>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</si>
  <si>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</si>
  <si>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</si>
  <si>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</si>
  <si>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</si>
  <si>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</si>
  <si>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</si>
  <si>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</si>
  <si>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</si>
  <si>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</si>
  <si>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</si>
  <si>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</si>
  <si>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</si>
  <si>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</si>
  <si>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</si>
  <si>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</si>
  <si>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</si>
  <si>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</si>
  <si>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</si>
  <si>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</si>
  <si>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</si>
  <si>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</si>
  <si>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</si>
  <si>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</si>
  <si>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</si>
  <si>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</si>
  <si>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</si>
  <si>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</si>
  <si>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</si>
  <si>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</si>
  <si>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</si>
  <si>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</si>
  <si>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</si>
  <si>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</si>
  <si>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</si>
  <si>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</si>
  <si>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</si>
  <si>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</si>
  <si>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</si>
  <si>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</si>
  <si>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</si>
  <si>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</si>
  <si>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</si>
  <si>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</si>
  <si>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</si>
  <si>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</si>
  <si>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</si>
  <si>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</si>
  <si>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</si>
  <si>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</si>
  <si>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</si>
  <si>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</si>
  <si>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</si>
  <si>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</si>
  <si>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</si>
  <si>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</si>
  <si>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</si>
  <si>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</si>
  <si>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</si>
  <si>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</si>
  <si>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</si>
  <si>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</si>
  <si>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</si>
  <si>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</si>
  <si>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</si>
  <si>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</si>
  <si>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</si>
  <si>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</si>
  <si>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</si>
  <si>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</si>
  <si>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</si>
  <si>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</si>
  <si>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</si>
  <si>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</si>
  <si>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</si>
  <si>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</si>
  <si>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</si>
  <si>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</si>
  <si>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</si>
  <si>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</si>
  <si>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</si>
  <si>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</si>
  <si>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</si>
  <si>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</si>
  <si>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</si>
  <si>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</si>
  <si>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</si>
  <si>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</si>
  <si>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</si>
  <si>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</si>
  <si>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</si>
  <si>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</si>
  <si>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</si>
  <si>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</si>
  <si>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</si>
  <si>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</si>
  <si>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</si>
  <si>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</si>
  <si>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</si>
  <si>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</si>
  <si>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</si>
  <si>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</si>
  <si>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</si>
  <si>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</si>
  <si>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</si>
  <si>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</si>
  <si>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</si>
  <si>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</si>
  <si>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</si>
  <si>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</si>
  <si>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</si>
  <si>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</si>
  <si>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</si>
  <si>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</si>
  <si>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</si>
  <si>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</si>
  <si>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</si>
  <si>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</si>
  <si>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</si>
  <si>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</si>
  <si>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</si>
  <si>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</si>
  <si>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</si>
  <si>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</si>
  <si>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</si>
  <si>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</si>
  <si>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</si>
  <si>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</si>
  <si>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</si>
  <si>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</si>
  <si>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</si>
  <si>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</si>
  <si>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</si>
  <si>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</si>
  <si>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</si>
  <si>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</si>
  <si>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</si>
  <si>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</si>
  <si>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</si>
  <si>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</si>
  <si>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</si>
  <si>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</si>
  <si>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</si>
  <si>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</si>
  <si>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</si>
  <si>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</si>
  <si>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</si>
  <si>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</si>
  <si>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</si>
  <si>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</si>
  <si>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</si>
  <si>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</si>
  <si>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</si>
  <si>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</si>
  <si>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</si>
  <si>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</si>
  <si>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</si>
  <si>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</si>
  <si>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</si>
  <si>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</si>
  <si>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</si>
  <si>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</si>
  <si>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</si>
  <si>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</si>
  <si>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</si>
  <si>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</si>
  <si>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</si>
  <si>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</si>
  <si>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</si>
  <si>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</si>
  <si>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</si>
  <si>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</si>
  <si>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</si>
  <si>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</si>
  <si>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</si>
  <si>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</si>
  <si>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</si>
  <si>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</si>
  <si>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</si>
  <si>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</si>
  <si>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</si>
  <si>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</si>
  <si>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</si>
  <si>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</si>
  <si>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</si>
  <si>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</si>
  <si>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</si>
  <si>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</si>
  <si>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</si>
  <si>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</si>
  <si>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</si>
  <si>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</si>
  <si>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</si>
  <si>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</si>
  <si>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</si>
  <si>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</si>
  <si>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</si>
  <si>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</si>
  <si>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</si>
  <si>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</si>
  <si>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</si>
  <si>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</si>
  <si>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</si>
  <si>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</si>
  <si>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</si>
  <si>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</si>
  <si>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</si>
  <si>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</si>
  <si>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</si>
  <si>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</si>
  <si>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</si>
  <si>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</si>
  <si>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</si>
  <si>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</si>
  <si>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</si>
  <si>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</si>
  <si>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</si>
  <si>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</si>
  <si>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</si>
  <si>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</si>
  <si>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</si>
  <si>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</si>
  <si>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</si>
  <si>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</si>
  <si>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</si>
  <si>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</si>
  <si>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</si>
  <si>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</si>
  <si>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</si>
  <si>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</si>
  <si>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</si>
  <si>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</si>
  <si>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</si>
  <si>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</si>
  <si>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</si>
  <si>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</si>
  <si>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</si>
  <si>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</si>
  <si>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</si>
  <si>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</si>
  <si>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</si>
  <si>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</si>
  <si>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</si>
  <si>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</si>
  <si>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</si>
  <si>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</si>
  <si>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</si>
  <si>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</si>
  <si>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</si>
  <si>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</si>
  <si>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</si>
  <si>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</si>
  <si>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</si>
  <si>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</si>
  <si>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</si>
  <si>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</si>
  <si>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</si>
  <si>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</si>
  <si>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</si>
  <si>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</si>
  <si>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</si>
  <si>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</si>
  <si>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</si>
  <si>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</si>
  <si>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</si>
  <si>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</si>
  <si>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</si>
  <si>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</si>
  <si>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</si>
  <si>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</si>
  <si>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</si>
  <si>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</si>
  <si>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</si>
  <si>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</si>
  <si>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</si>
  <si>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</si>
  <si>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</si>
  <si>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</si>
  <si>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</si>
  <si>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</si>
  <si>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</si>
  <si>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</si>
  <si>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</si>
  <si>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</si>
  <si>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</si>
  <si>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</si>
  <si>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</si>
  <si>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</si>
  <si>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</si>
  <si>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</si>
  <si>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</si>
  <si>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</si>
  <si>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</si>
  <si>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</si>
  <si>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</si>
  <si>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</si>
  <si>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</si>
  <si>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</si>
  <si>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</si>
  <si>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</si>
  <si>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</si>
  <si>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</si>
  <si>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</si>
  <si>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</si>
  <si>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</si>
  <si>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</si>
  <si>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</si>
  <si>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</si>
  <si>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</si>
  <si>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</si>
  <si>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</si>
  <si>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</si>
  <si>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</si>
  <si>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</si>
  <si>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</si>
  <si>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</si>
  <si>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</si>
  <si>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</si>
  <si>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</si>
  <si>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</si>
  <si>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</si>
  <si>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</si>
  <si>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</si>
  <si>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</si>
  <si>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</si>
  <si>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</si>
  <si>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</si>
  <si>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</si>
  <si>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</si>
  <si>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</si>
  <si>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</si>
  <si>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</si>
  <si>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</si>
  <si>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</si>
  <si>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</si>
  <si>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</si>
  <si>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</si>
  <si>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</si>
  <si>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</si>
  <si>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</si>
  <si>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</si>
  <si>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</si>
  <si>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</si>
  <si>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</si>
  <si>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</si>
  <si>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</si>
  <si>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</si>
  <si>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</si>
  <si>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</si>
  <si>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</si>
  <si>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</si>
  <si>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</si>
  <si>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</si>
  <si>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</si>
  <si>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</si>
  <si>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</si>
  <si>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</si>
  <si>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</si>
  <si>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</si>
  <si>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</si>
  <si>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</si>
  <si>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</si>
  <si>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</si>
  <si>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</si>
  <si>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</si>
  <si>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</si>
  <si>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</si>
  <si>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</si>
  <si>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</si>
  <si>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</si>
  <si>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</si>
  <si>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</si>
  <si>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</si>
  <si>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</si>
  <si>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</si>
  <si>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</si>
  <si>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</si>
  <si>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</si>
  <si>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</si>
  <si>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</si>
  <si>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</si>
  <si>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</si>
  <si>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</si>
  <si>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</si>
  <si>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</si>
  <si>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</si>
  <si>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</si>
  <si>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</si>
  <si>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</si>
  <si>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</si>
  <si>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</si>
  <si>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</si>
  <si>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</si>
  <si>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</si>
  <si>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</si>
  <si>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</si>
  <si>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</si>
  <si>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</si>
  <si>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</si>
  <si>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</si>
  <si>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</si>
  <si>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</si>
  <si>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</si>
  <si>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</si>
  <si>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</si>
  <si>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</si>
  <si>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</si>
  <si>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</si>
  <si>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</si>
  <si>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</si>
  <si>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</si>
  <si>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</si>
  <si>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</si>
  <si>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</si>
  <si>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</si>
  <si>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</si>
  <si>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</si>
  <si>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</si>
  <si>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</si>
  <si>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</si>
  <si>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</si>
  <si>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</si>
  <si>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</si>
  <si>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</si>
  <si>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</si>
  <si>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</si>
  <si>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</si>
  <si>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</si>
  <si>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</si>
  <si>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</si>
  <si>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</si>
  <si>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</si>
  <si>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</si>
  <si>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</si>
  <si>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</si>
  <si>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</si>
  <si>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</si>
  <si>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</si>
  <si>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</si>
  <si>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</si>
  <si>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</si>
  <si>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</si>
  <si>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</si>
  <si>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</si>
  <si>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</si>
  <si>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</si>
  <si>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</si>
  <si>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</si>
  <si>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</si>
  <si>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</si>
  <si>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</si>
  <si>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</si>
  <si>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</si>
  <si>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</si>
  <si>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</si>
  <si>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</si>
  <si>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</si>
  <si>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</si>
  <si>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</si>
  <si>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</si>
  <si>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</si>
  <si>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</si>
  <si>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</si>
  <si>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</si>
  <si>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</si>
  <si>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</si>
  <si>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</si>
  <si>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</si>
  <si>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</si>
  <si>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</si>
  <si>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</si>
  <si>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</si>
  <si>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</si>
  <si>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</si>
  <si>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</si>
  <si>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</si>
  <si>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</si>
  <si>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</si>
  <si>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</si>
  <si>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</si>
  <si>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</si>
  <si>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</si>
  <si>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</si>
  <si>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</si>
  <si>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</si>
  <si>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</si>
  <si>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</si>
  <si>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</si>
  <si>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</si>
  <si>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</si>
  <si>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</si>
  <si>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</si>
  <si>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</si>
  <si>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</si>
  <si>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</si>
  <si>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</si>
  <si>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</si>
  <si>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</si>
  <si>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</si>
  <si>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</si>
  <si>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</si>
  <si>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</si>
  <si>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</si>
  <si>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</si>
  <si>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</si>
  <si>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</si>
  <si>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</si>
  <si>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</si>
  <si>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</si>
  <si>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</si>
  <si>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</si>
  <si>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</si>
  <si>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</si>
  <si>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</si>
  <si>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</si>
  <si>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</si>
  <si>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</si>
  <si>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</si>
  <si>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</si>
  <si>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</si>
  <si>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</si>
  <si>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</si>
  <si>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</si>
  <si>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</si>
  <si>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</si>
  <si>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</si>
  <si>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</si>
  <si>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</si>
  <si>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</si>
  <si>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</si>
  <si>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</si>
  <si>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</si>
  <si>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</si>
  <si>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</si>
  <si>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</si>
  <si>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</si>
  <si>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</si>
  <si>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</si>
  <si>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</si>
  <si>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</si>
  <si>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</si>
  <si>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</si>
  <si>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</si>
  <si>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</si>
  <si>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</si>
  <si>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</si>
  <si>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</si>
  <si>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</si>
  <si>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</si>
  <si>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</si>
  <si>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</si>
  <si>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</si>
  <si>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</si>
  <si>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</si>
  <si>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</si>
  <si>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</si>
  <si>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</si>
  <si>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</si>
  <si>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</si>
  <si>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</si>
  <si>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</si>
  <si>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</si>
  <si>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</si>
  <si>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</si>
  <si>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</si>
  <si>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</si>
  <si>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</si>
  <si>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</si>
  <si>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</si>
  <si>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</si>
  <si>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</si>
  <si>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</si>
  <si>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</si>
  <si>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</si>
  <si>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</si>
  <si>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</si>
  <si>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</si>
  <si>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</si>
  <si>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</si>
  <si>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</si>
  <si>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</si>
  <si>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</si>
  <si>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</si>
  <si>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</si>
  <si>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</si>
  <si>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</si>
  <si>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</si>
  <si>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</si>
  <si>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</si>
  <si>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</si>
  <si>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</si>
  <si>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</si>
  <si>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</si>
  <si>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</si>
  <si>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</si>
  <si>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</si>
  <si>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</si>
  <si>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</si>
  <si>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</si>
  <si>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</si>
  <si>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</si>
  <si>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</si>
  <si>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</si>
  <si>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</si>
  <si>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</si>
  <si>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</si>
  <si>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</si>
  <si>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</si>
  <si>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</si>
  <si>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</si>
  <si>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</si>
  <si>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</si>
  <si>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</si>
  <si>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</si>
  <si>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</si>
  <si>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</si>
  <si>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</si>
  <si>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</si>
  <si>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</si>
  <si>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</si>
  <si>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</si>
  <si>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</si>
  <si>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</si>
  <si>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</si>
  <si>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</si>
  <si>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</si>
  <si>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</si>
  <si>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</si>
  <si>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</si>
  <si>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</si>
  <si>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</si>
  <si>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</si>
  <si>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</si>
  <si>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</si>
  <si>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</si>
  <si>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</si>
  <si>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</si>
  <si>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</si>
  <si>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</si>
  <si>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</si>
  <si>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</si>
  <si>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</si>
  <si>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</si>
  <si>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</si>
  <si>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</si>
  <si>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</si>
  <si>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</si>
  <si>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</si>
  <si>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</si>
  <si>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</si>
  <si>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</si>
  <si>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</si>
  <si>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</si>
  <si>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</si>
  <si>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</si>
  <si>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</si>
  <si>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</si>
  <si>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</si>
  <si>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</si>
  <si>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</si>
  <si>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</si>
  <si>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</si>
  <si>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</si>
  <si>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</si>
  <si>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</si>
  <si>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</si>
  <si>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</si>
  <si>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</si>
  <si>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</si>
  <si>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</si>
  <si>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</si>
  <si>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</si>
  <si>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</si>
  <si>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</si>
  <si>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</si>
  <si>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</si>
  <si>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</si>
  <si>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</si>
  <si>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</si>
  <si>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</si>
  <si>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</si>
  <si>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</si>
  <si>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</si>
  <si>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</si>
  <si>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</si>
  <si>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</si>
  <si>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</si>
  <si>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</si>
  <si>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</si>
  <si>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</si>
  <si>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</si>
  <si>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</si>
  <si>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</si>
  <si>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</si>
  <si>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</si>
  <si>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</si>
  <si>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</si>
  <si>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</si>
  <si>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</si>
  <si>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</si>
  <si>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</si>
  <si>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</si>
  <si>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</si>
  <si>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</si>
  <si>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</si>
  <si>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</si>
  <si>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</si>
  <si>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</si>
  <si>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</si>
  <si>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</si>
  <si>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</si>
  <si>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</si>
  <si>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</si>
  <si>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</si>
  <si>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</si>
  <si>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</si>
  <si>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</si>
  <si>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</si>
  <si>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</si>
  <si>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</si>
  <si>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</si>
  <si>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</si>
  <si>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</si>
  <si>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</si>
  <si>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</si>
  <si>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</si>
  <si>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</si>
  <si>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</si>
  <si>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</si>
  <si>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</si>
  <si>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</si>
  <si>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</si>
  <si>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</si>
  <si>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</si>
  <si>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</si>
  <si>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</si>
  <si>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</si>
  <si>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</si>
  <si>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</si>
  <si>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</si>
  <si>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</si>
  <si>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</si>
  <si>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</si>
  <si>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</si>
  <si>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</si>
  <si>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</si>
  <si>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</si>
  <si>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</si>
  <si>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</si>
  <si>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</si>
  <si>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</si>
  <si>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</si>
  <si>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</si>
  <si>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</si>
  <si>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</si>
  <si>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</si>
  <si>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</si>
  <si>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</si>
  <si>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</si>
  <si>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</si>
  <si>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</si>
  <si>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</si>
  <si>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</si>
  <si>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</si>
  <si>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</si>
  <si>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</si>
  <si>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</si>
  <si>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</si>
  <si>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</si>
  <si>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</si>
  <si>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</si>
  <si>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</si>
  <si>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</si>
  <si>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</si>
  <si>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</si>
  <si>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</si>
  <si>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</si>
  <si>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</si>
  <si>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</si>
  <si>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</si>
  <si>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</si>
  <si>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</si>
  <si>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</si>
  <si>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</si>
  <si>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</si>
  <si>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</si>
  <si>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</si>
  <si>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</si>
  <si>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</si>
  <si>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</si>
  <si>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</si>
  <si>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</si>
  <si>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</si>
  <si>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</si>
  <si>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</si>
  <si>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</si>
  <si>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</si>
  <si>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</si>
  <si>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</si>
  <si>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</si>
  <si>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</si>
  <si>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</si>
  <si>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</si>
  <si>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</si>
  <si>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</si>
  <si>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</si>
  <si>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</si>
  <si>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</si>
  <si>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</si>
  <si>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</si>
  <si>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</si>
  <si>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</si>
  <si>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</si>
  <si>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</si>
  <si>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</si>
  <si>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</si>
  <si>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</si>
  <si>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</si>
  <si>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</si>
  <si>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</si>
  <si>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</si>
  <si>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</si>
  <si>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</si>
  <si>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</si>
  <si>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</si>
  <si>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</si>
  <si>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</si>
  <si>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</si>
  <si>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</si>
  <si>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</si>
  <si>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</si>
  <si>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</si>
  <si>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</si>
  <si>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</si>
  <si>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</si>
  <si>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</si>
  <si>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</si>
  <si>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</si>
  <si>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</si>
  <si>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</si>
  <si>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</si>
  <si>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</si>
  <si>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</si>
  <si>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</si>
  <si>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</si>
  <si>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</si>
  <si>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</si>
  <si>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</si>
  <si>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</si>
  <si>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</si>
  <si>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</si>
  <si>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</si>
  <si>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</si>
  <si>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</si>
  <si>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</si>
  <si>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</si>
  <si>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</si>
  <si>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</si>
  <si>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</si>
  <si>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</si>
  <si>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</si>
  <si>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</si>
  <si>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</si>
  <si>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</si>
  <si>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</si>
  <si>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</si>
  <si>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</si>
  <si>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</si>
  <si>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</si>
  <si>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</si>
  <si>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</si>
  <si>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</si>
  <si>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</si>
  <si>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</si>
  <si>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</si>
  <si>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</si>
  <si>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</si>
  <si>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</si>
  <si>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</si>
  <si>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</si>
  <si>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</si>
  <si>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</si>
  <si>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</si>
  <si>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</si>
  <si>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</si>
  <si>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</si>
  <si>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</si>
  <si>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</si>
  <si>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</si>
  <si>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</si>
  <si>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</si>
  <si>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</si>
  <si>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</si>
  <si>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</si>
  <si>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</si>
  <si>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</si>
  <si>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</si>
  <si>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</si>
  <si>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</si>
  <si>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</si>
  <si>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</si>
  <si>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</si>
  <si>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</si>
  <si>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</si>
  <si>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</si>
  <si>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</si>
  <si>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</si>
  <si>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</si>
  <si>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</si>
  <si>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</si>
  <si>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</si>
  <si>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</si>
  <si>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</si>
  <si>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</si>
  <si>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</si>
  <si>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</si>
  <si>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</si>
  <si>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</si>
  <si>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</si>
  <si>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</si>
  <si>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</si>
  <si>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</si>
  <si>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</si>
  <si>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</si>
  <si>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</si>
  <si>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</si>
  <si>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</si>
  <si>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</si>
  <si>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</si>
  <si>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</si>
  <si>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</si>
  <si>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</si>
  <si>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</si>
  <si>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</si>
  <si>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</si>
  <si>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</si>
  <si>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</si>
  <si>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</si>
  <si>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</si>
  <si>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</si>
  <si>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</si>
  <si>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</si>
  <si>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</si>
  <si>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</si>
  <si>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</si>
  <si>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</si>
  <si>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</si>
  <si>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</si>
  <si>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</si>
  <si>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</si>
  <si>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</si>
  <si>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</si>
  <si>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</si>
  <si>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</si>
  <si>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</si>
  <si>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</si>
  <si>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</si>
  <si>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</si>
  <si>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</si>
  <si>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</si>
  <si>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</si>
  <si>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</si>
  <si>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</si>
  <si>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</si>
  <si>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</si>
  <si>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</si>
  <si>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</si>
  <si>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</si>
  <si>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</si>
  <si>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</si>
  <si>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</si>
  <si>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</si>
  <si>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</si>
  <si>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</si>
  <si>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</si>
  <si>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</si>
  <si>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</si>
  <si>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</si>
  <si>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</si>
  <si>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</si>
  <si>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</si>
  <si>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</si>
  <si>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</si>
  <si>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</si>
  <si>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</si>
  <si>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</si>
  <si>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</si>
  <si>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</si>
  <si>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</si>
  <si>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</si>
  <si>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</si>
  <si>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</si>
  <si>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</si>
  <si>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</si>
  <si>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</si>
  <si>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</si>
  <si>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</si>
  <si>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</si>
  <si>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</si>
  <si>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</si>
  <si>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</si>
  <si>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</si>
  <si>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</si>
  <si>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</si>
  <si>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</si>
  <si>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</si>
  <si>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</si>
  <si>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</si>
  <si>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</si>
  <si>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</si>
  <si>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</si>
  <si>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</si>
  <si>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</si>
  <si>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</si>
  <si>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</si>
  <si>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</si>
  <si>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</si>
  <si>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</si>
  <si>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</si>
  <si>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</si>
  <si>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</si>
  <si>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</si>
  <si>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</si>
  <si>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</si>
  <si>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</si>
  <si>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</si>
  <si>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</si>
  <si>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</si>
  <si>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</si>
  <si>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</si>
  <si>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</si>
  <si>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</si>
  <si>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</si>
  <si>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</si>
  <si>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</si>
  <si>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</si>
  <si>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</si>
  <si>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</si>
  <si>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</si>
  <si>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</si>
  <si>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</si>
  <si>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</si>
  <si>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</si>
  <si>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</si>
  <si>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</si>
  <si>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</si>
  <si>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</si>
  <si>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</si>
  <si>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</si>
  <si>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</si>
  <si>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</si>
  <si>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</si>
  <si>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</si>
  <si>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</si>
  <si>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</si>
  <si>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</si>
  <si>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</si>
  <si>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</si>
  <si>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</si>
  <si>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</si>
  <si>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</si>
  <si>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</si>
  <si>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</si>
  <si>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</si>
  <si>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</si>
  <si>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</si>
  <si>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</si>
  <si>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</si>
  <si>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</si>
  <si>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</si>
  <si>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</si>
  <si>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</si>
  <si>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</si>
  <si>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</si>
  <si>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</si>
  <si>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</si>
  <si>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</si>
  <si>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</si>
  <si>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</si>
  <si>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</si>
  <si>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</si>
  <si>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</si>
  <si>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</si>
  <si>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</si>
  <si>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</si>
  <si>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</si>
  <si>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</si>
  <si>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</si>
  <si>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</si>
  <si>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</si>
  <si>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</si>
  <si>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</si>
  <si>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</si>
  <si>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</si>
  <si>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</si>
  <si>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</si>
  <si>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</si>
  <si>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</si>
  <si>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</si>
  <si>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</si>
  <si>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</si>
  <si>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</si>
  <si>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</si>
  <si>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</si>
  <si>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</si>
  <si>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</si>
  <si>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</si>
  <si>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</si>
  <si>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</si>
  <si>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</si>
  <si>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</si>
  <si>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</si>
  <si>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</si>
  <si>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</si>
  <si>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</si>
  <si>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</si>
  <si>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</si>
  <si>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</si>
  <si>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</si>
  <si>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</si>
  <si>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</si>
  <si>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</si>
  <si>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</si>
  <si>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</si>
  <si>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</si>
  <si>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</si>
  <si>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</si>
  <si>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</si>
  <si>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</si>
  <si>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</si>
  <si>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</si>
  <si>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</si>
  <si>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</si>
  <si>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</si>
  <si>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</si>
  <si>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</si>
  <si>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</si>
  <si>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</si>
  <si>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</si>
  <si>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</si>
  <si>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</si>
  <si>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</si>
  <si>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</si>
  <si>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</si>
  <si>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</si>
  <si>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</si>
  <si>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</si>
  <si>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</si>
  <si>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</si>
  <si>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</si>
  <si>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</si>
  <si>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</si>
  <si>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</si>
  <si>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</si>
  <si>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</si>
  <si>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</si>
  <si>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</si>
  <si>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</si>
  <si>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</si>
  <si>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</si>
  <si>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</si>
  <si>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</si>
  <si>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</si>
  <si>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</si>
  <si>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</si>
  <si>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</si>
  <si>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</si>
  <si>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</si>
  <si>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</si>
  <si>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</si>
  <si>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</si>
  <si>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</si>
  <si>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</si>
  <si>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</si>
  <si>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</si>
  <si>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</si>
  <si>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</si>
  <si>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</si>
  <si>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</si>
  <si>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</si>
  <si>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</si>
  <si>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</si>
  <si>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</si>
  <si>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</si>
  <si>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</si>
  <si>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</si>
  <si>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</si>
  <si>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</si>
  <si>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</si>
  <si>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</si>
  <si>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</si>
  <si>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</si>
  <si>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</si>
  <si>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</si>
  <si>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</si>
  <si>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</si>
  <si>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</si>
  <si>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</si>
  <si>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</si>
  <si>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</si>
  <si>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</si>
  <si>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</si>
  <si>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</si>
  <si>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</si>
  <si>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</si>
  <si>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</si>
  <si>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</si>
  <si>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</si>
  <si>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</si>
  <si>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</si>
  <si>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</si>
  <si>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</si>
  <si>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</si>
  <si>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</si>
  <si>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</si>
  <si>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</si>
  <si>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</si>
  <si>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</si>
  <si>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</si>
  <si>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</si>
  <si>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</si>
  <si>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</si>
  <si>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</si>
  <si>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</si>
  <si>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</si>
  <si>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</si>
  <si>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</si>
  <si>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</si>
  <si>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</si>
  <si>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</si>
  <si>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</si>
  <si>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</si>
  <si>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</si>
  <si>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</si>
  <si>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</si>
  <si>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</si>
  <si>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</si>
  <si>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</si>
  <si>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</si>
  <si>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</si>
  <si>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</si>
  <si>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</si>
  <si>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</si>
  <si>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</si>
  <si>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</si>
  <si>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</si>
  <si>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</si>
  <si>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</si>
  <si>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</si>
  <si>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</si>
  <si>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</si>
  <si>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</si>
  <si>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</si>
  <si>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</si>
  <si>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</si>
  <si>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</si>
  <si>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</si>
  <si>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</si>
  <si>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</si>
  <si>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</si>
  <si>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</si>
  <si>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</si>
  <si>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</si>
  <si>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</si>
  <si>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</si>
  <si>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</si>
  <si>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</si>
  <si>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</si>
  <si>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</si>
  <si>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</si>
  <si>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</si>
  <si>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</si>
  <si>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</si>
  <si>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</si>
  <si>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</si>
  <si>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</si>
  <si>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</si>
  <si>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</si>
  <si>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</si>
  <si>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</si>
  <si>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</si>
  <si>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</si>
  <si>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</si>
  <si>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</si>
  <si>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</si>
  <si>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</si>
  <si>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</si>
  <si>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</si>
  <si>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</si>
  <si>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</si>
  <si>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</si>
  <si>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</si>
  <si>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</si>
  <si>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</si>
  <si>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</si>
  <si>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</si>
  <si>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</si>
  <si>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</si>
  <si>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</si>
  <si>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</si>
  <si>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</si>
  <si>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</si>
  <si>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</si>
  <si>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</si>
  <si>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</si>
  <si>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</si>
  <si>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</si>
  <si>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</si>
  <si>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</si>
  <si>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</si>
  <si>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</si>
  <si>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</si>
  <si>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</si>
  <si>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</si>
  <si>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</si>
  <si>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</si>
  <si>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</si>
  <si>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</si>
  <si>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</si>
  <si>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</si>
  <si>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</si>
  <si>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</si>
  <si>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</si>
  <si>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</si>
  <si>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</si>
  <si>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</si>
  <si>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</si>
  <si>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</si>
  <si>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</si>
  <si>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</si>
  <si>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</si>
  <si>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</si>
  <si>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</si>
  <si>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</si>
  <si>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</si>
  <si>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</si>
  <si>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</si>
  <si>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</si>
  <si>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</si>
  <si>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</si>
  <si>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</si>
  <si>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</si>
  <si>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</si>
  <si>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</si>
  <si>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</si>
  <si>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</si>
  <si>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</si>
  <si>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</si>
  <si>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</si>
  <si>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</si>
  <si>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</si>
  <si>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</si>
  <si>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</si>
  <si>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</si>
  <si>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</si>
  <si>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</si>
  <si>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</si>
  <si>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</si>
  <si>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</si>
  <si>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</si>
  <si>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</si>
  <si>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</si>
  <si>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</si>
  <si>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</si>
  <si>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</si>
  <si>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</si>
  <si>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</si>
  <si>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</si>
  <si>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</si>
  <si>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</si>
  <si>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</si>
  <si>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</si>
  <si>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</si>
  <si>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</si>
  <si>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</si>
  <si>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</si>
  <si>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</si>
  <si>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</si>
  <si>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</si>
  <si>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</si>
  <si>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</si>
  <si>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</si>
  <si>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</si>
  <si>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</si>
  <si>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</si>
  <si>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</si>
  <si>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</si>
  <si>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</si>
  <si>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</si>
  <si>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</si>
  <si>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</si>
  <si>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</si>
  <si>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</si>
  <si>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</si>
  <si>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</si>
  <si>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</si>
  <si>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</si>
  <si>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</si>
  <si>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</si>
  <si>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</si>
  <si>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</si>
  <si>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</si>
  <si>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</si>
  <si>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</si>
  <si>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</si>
  <si>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</si>
  <si>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</si>
  <si>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</si>
  <si>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</si>
  <si>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</si>
  <si>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</si>
  <si>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</si>
  <si>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</si>
  <si>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</si>
  <si>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</si>
  <si>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</si>
  <si>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</si>
  <si>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</si>
  <si>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</si>
  <si>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</si>
  <si>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</si>
  <si>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</si>
  <si>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</si>
  <si>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</si>
  <si>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</si>
  <si>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</si>
  <si>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</si>
  <si>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</si>
  <si>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</si>
  <si>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</si>
  <si>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</si>
  <si>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</si>
  <si>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</si>
  <si>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</si>
  <si>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</si>
  <si>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</si>
  <si>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</si>
  <si>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</si>
  <si>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</si>
  <si>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</si>
  <si>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</si>
  <si>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</si>
  <si>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</si>
  <si>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</si>
  <si>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</si>
  <si>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</si>
  <si>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</si>
  <si>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</si>
  <si>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</si>
  <si>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</si>
  <si>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</si>
  <si>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</si>
  <si>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</si>
  <si>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</si>
  <si>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</si>
  <si>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</si>
  <si>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</si>
  <si>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</si>
  <si>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</si>
  <si>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</si>
  <si>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</si>
  <si>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</si>
  <si>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</si>
  <si>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</si>
  <si>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</si>
  <si>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</si>
  <si>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</si>
  <si>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</si>
  <si>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</si>
  <si>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</si>
  <si>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</si>
  <si>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</si>
  <si>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</si>
  <si>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</si>
  <si>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</si>
  <si>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</si>
  <si>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</si>
  <si>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</si>
  <si>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</si>
  <si>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</si>
  <si>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</si>
  <si>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</si>
  <si>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</si>
  <si>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</si>
  <si>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</si>
  <si>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</si>
  <si>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</si>
  <si>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</si>
  <si>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</si>
  <si>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</si>
  <si>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</si>
  <si>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</si>
  <si>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</si>
  <si>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</si>
  <si>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</si>
  <si>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</si>
  <si>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</si>
  <si>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</si>
  <si>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</si>
  <si>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</si>
  <si>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</si>
  <si>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</si>
  <si>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</si>
  <si>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</si>
  <si>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</si>
  <si>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</si>
  <si>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</si>
  <si>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</si>
  <si>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</si>
  <si>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</si>
  <si>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</si>
  <si>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</si>
  <si>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</si>
  <si>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</si>
  <si>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</si>
  <si>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</si>
  <si>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</si>
  <si>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</si>
  <si>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</si>
  <si>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</si>
  <si>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</si>
  <si>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</si>
  <si>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</si>
  <si>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</si>
  <si>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</si>
  <si>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</si>
  <si>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</si>
  <si>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</si>
  <si>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</si>
  <si>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</si>
  <si>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</si>
  <si>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</si>
  <si>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</si>
  <si>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</si>
  <si>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</si>
  <si>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</si>
  <si>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</si>
  <si>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</si>
  <si>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</si>
  <si>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</si>
  <si>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</si>
  <si>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</si>
  <si>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</si>
  <si>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</si>
  <si>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</si>
  <si>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</si>
  <si>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</si>
  <si>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</si>
  <si>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</si>
  <si>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</si>
  <si>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</si>
  <si>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</si>
  <si>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</si>
  <si>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</si>
  <si>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</si>
  <si>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</si>
  <si>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</si>
  <si>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</si>
  <si>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</si>
  <si>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</si>
  <si>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</si>
  <si>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</si>
  <si>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</si>
  <si>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</si>
  <si>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</si>
  <si>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</si>
  <si>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</si>
  <si>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</si>
  <si>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</si>
  <si>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</si>
  <si>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</si>
  <si>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</si>
  <si>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</si>
  <si>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</si>
  <si>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</si>
  <si>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</si>
  <si>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</si>
  <si>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</si>
  <si>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</si>
  <si>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</si>
  <si>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</si>
  <si>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</si>
  <si>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</si>
  <si>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</si>
  <si>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</si>
  <si>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</si>
  <si>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</si>
  <si>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</si>
  <si>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</si>
  <si>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</si>
  <si>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</si>
  <si>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</si>
  <si>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</si>
  <si>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</si>
  <si>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</si>
  <si>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</si>
  <si>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</si>
  <si>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</si>
  <si>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</si>
  <si>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</si>
  <si>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</si>
  <si>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</si>
  <si>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</si>
  <si>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</si>
  <si>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</si>
  <si>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</si>
  <si>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</si>
  <si>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</si>
  <si>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</si>
  <si>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</si>
  <si>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</si>
  <si>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</si>
  <si>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</si>
  <si>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</si>
  <si>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</si>
  <si>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</si>
  <si>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</si>
  <si>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</si>
  <si>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</si>
  <si>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</si>
  <si>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</si>
  <si>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</si>
  <si>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</si>
  <si>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</si>
  <si>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</si>
  <si>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</si>
  <si>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</si>
  <si>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</si>
  <si>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</si>
  <si>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</si>
  <si>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</si>
  <si>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</si>
  <si>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</si>
  <si>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</si>
  <si>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</si>
  <si>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</si>
  <si>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</si>
  <si>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</si>
  <si>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</si>
  <si>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</si>
  <si>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</si>
  <si>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</si>
  <si>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</si>
  <si>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</si>
  <si>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</si>
  <si>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</si>
  <si>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</si>
  <si>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</si>
  <si>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</si>
  <si>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</si>
  <si>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</si>
  <si>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</si>
  <si>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</si>
  <si>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</si>
  <si>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</si>
  <si>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</si>
  <si>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</si>
  <si>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</si>
  <si>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</si>
  <si>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</si>
  <si>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</si>
  <si>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</si>
  <si>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</si>
  <si>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</si>
  <si>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</si>
  <si>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</si>
  <si>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</si>
  <si>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</si>
  <si>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</si>
  <si>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</si>
  <si>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</si>
  <si>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</si>
  <si>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</si>
  <si>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</si>
  <si>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</si>
  <si>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</si>
  <si>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</si>
  <si>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</si>
  <si>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</si>
  <si>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</si>
  <si>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</si>
  <si>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</si>
  <si>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</si>
  <si>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</si>
  <si>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</si>
  <si>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</si>
  <si>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</si>
  <si>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</si>
  <si>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</si>
  <si>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</si>
  <si>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</si>
  <si>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</si>
  <si>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</si>
  <si>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</si>
  <si>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</si>
  <si>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</si>
  <si>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</si>
  <si>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</si>
  <si>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</si>
  <si>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</si>
  <si>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</si>
  <si>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</si>
  <si>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</si>
  <si>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</si>
  <si>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</si>
  <si>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</si>
  <si>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</si>
  <si>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</si>
  <si>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</si>
  <si>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</si>
  <si>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</si>
  <si>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</si>
  <si>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</si>
  <si>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</si>
  <si>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</si>
  <si>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</si>
  <si>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</si>
  <si>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</si>
  <si>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</si>
  <si>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</si>
  <si>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</si>
  <si>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</si>
  <si>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</si>
  <si>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</si>
  <si>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</si>
  <si>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</si>
  <si>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</si>
  <si>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</si>
  <si>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</si>
  <si>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</si>
  <si>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</si>
  <si>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</si>
  <si>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</si>
  <si>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</si>
  <si>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</si>
  <si>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</si>
  <si>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</si>
  <si>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</si>
  <si>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</si>
  <si>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</si>
  <si>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</si>
  <si>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</si>
  <si>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</si>
  <si>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</si>
  <si>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</si>
  <si>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</si>
  <si>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</si>
  <si>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</si>
  <si>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</si>
  <si>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</si>
  <si>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</si>
  <si>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</si>
  <si>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</si>
  <si>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</si>
  <si>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</si>
  <si>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</si>
  <si>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</si>
  <si>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</si>
  <si>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</si>
  <si>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</si>
  <si>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</si>
  <si>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</si>
  <si>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</si>
  <si>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</si>
  <si>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</si>
  <si>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</si>
  <si>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</si>
  <si>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</si>
  <si>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</si>
  <si>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</si>
  <si>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</si>
  <si>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</si>
  <si>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</si>
  <si>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</si>
  <si>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</si>
  <si>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</si>
  <si>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</si>
  <si>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</si>
  <si>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</si>
  <si>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</si>
  <si>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</si>
  <si>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</si>
  <si>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</si>
  <si>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</si>
  <si>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</si>
  <si>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</si>
  <si>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</si>
  <si>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</si>
  <si>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</si>
  <si>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</si>
  <si>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</si>
  <si>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</si>
  <si>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</si>
  <si>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</si>
  <si>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</si>
  <si>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</si>
  <si>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</si>
  <si>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</si>
  <si>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</si>
  <si>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</si>
  <si>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</si>
  <si>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</si>
  <si>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</si>
  <si>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</si>
  <si>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</si>
  <si>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</si>
  <si>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</si>
  <si>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</si>
  <si>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</si>
  <si>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</si>
  <si>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</si>
  <si>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</si>
  <si>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</si>
  <si>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</si>
  <si>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</si>
  <si>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</si>
  <si>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</si>
  <si>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</si>
  <si>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</si>
  <si>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</si>
  <si>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</si>
  <si>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</si>
  <si>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</si>
  <si>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</si>
  <si>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</si>
  <si>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</si>
  <si>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</si>
  <si>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</si>
  <si>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</si>
  <si>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</si>
  <si>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</si>
  <si>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</si>
  <si>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</si>
  <si>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</si>
  <si>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</si>
  <si>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</si>
  <si>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</si>
  <si>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</si>
  <si>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</si>
  <si>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</si>
  <si>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</si>
  <si>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</si>
  <si>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</si>
  <si>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</si>
  <si>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</si>
  <si>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</si>
  <si>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</si>
  <si>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</si>
  <si>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</si>
  <si>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</si>
  <si>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</si>
  <si>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</si>
  <si>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</si>
  <si>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</si>
  <si>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</si>
  <si>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</si>
  <si>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</si>
  <si>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</si>
  <si>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</si>
  <si>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</si>
  <si>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</si>
  <si>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</si>
  <si>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</si>
  <si>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</si>
  <si>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</si>
  <si>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</si>
  <si>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</si>
  <si>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</si>
  <si>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</si>
  <si>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</si>
  <si>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</si>
  <si>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</si>
  <si>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</si>
  <si>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</si>
  <si>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</si>
  <si>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</si>
  <si>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</si>
  <si>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</si>
  <si>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</si>
  <si>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</si>
  <si>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</si>
  <si>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</si>
  <si>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</si>
  <si>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</si>
  <si>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</si>
  <si>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</si>
  <si>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</si>
  <si>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</si>
  <si>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</si>
  <si>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</si>
  <si>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</si>
  <si>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</si>
  <si>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</si>
  <si>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</si>
  <si>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</si>
  <si>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</si>
  <si>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</si>
  <si>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</si>
  <si>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</si>
  <si>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</si>
  <si>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</si>
  <si>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</si>
  <si>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</si>
  <si>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</si>
  <si>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</si>
  <si>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</si>
  <si>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</si>
  <si>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</si>
  <si>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</si>
  <si>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</si>
  <si>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</si>
  <si>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</si>
  <si>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</si>
  <si>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</si>
  <si>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</si>
  <si>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</si>
  <si>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</si>
  <si>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</si>
  <si>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</si>
  <si>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</si>
  <si>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</si>
  <si>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</si>
  <si>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</si>
  <si>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</si>
  <si>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</si>
  <si>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</si>
  <si>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</si>
  <si>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</si>
  <si>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</si>
  <si>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</si>
  <si>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</si>
  <si>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</si>
  <si>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</si>
  <si>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</si>
  <si>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</si>
  <si>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</si>
  <si>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</si>
  <si>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</si>
  <si>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</si>
  <si>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</si>
  <si>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</si>
  <si>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</si>
  <si>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</si>
  <si>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</si>
  <si>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</si>
  <si>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</si>
  <si>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</si>
  <si>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</si>
  <si>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</si>
  <si>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</si>
  <si>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</si>
  <si>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</si>
  <si>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</si>
  <si>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</si>
  <si>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</si>
  <si>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</si>
  <si>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</si>
  <si>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</si>
  <si>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</si>
  <si>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</si>
  <si>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</si>
  <si>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</si>
  <si>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</si>
  <si>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</si>
  <si>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</si>
  <si>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</si>
  <si>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</si>
  <si>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</si>
  <si>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</si>
  <si>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</si>
  <si>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</si>
  <si>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</si>
  <si>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</si>
  <si>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</si>
  <si>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</si>
  <si>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</si>
  <si>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</si>
  <si>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</si>
  <si>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</si>
  <si>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</si>
  <si>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</si>
  <si>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</si>
  <si>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</si>
  <si>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</si>
  <si>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</si>
  <si>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</si>
  <si>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</si>
  <si>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</si>
  <si>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</si>
  <si>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</si>
  <si>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</si>
  <si>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</si>
  <si>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</si>
  <si>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</si>
  <si>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</si>
  <si>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</si>
  <si>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</si>
  <si>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</si>
  <si>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</si>
  <si>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</si>
  <si>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</si>
  <si>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</si>
  <si>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</si>
  <si>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</si>
  <si>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</si>
  <si>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</si>
  <si>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</si>
  <si>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</si>
  <si>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</si>
  <si>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</si>
  <si>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</si>
  <si>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</si>
  <si>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</si>
  <si>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</si>
  <si>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</si>
  <si>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</si>
  <si>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</si>
  <si>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</si>
  <si>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</si>
  <si>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</si>
  <si>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</si>
  <si>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</si>
  <si>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</si>
  <si>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</si>
  <si>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</si>
  <si>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</si>
  <si>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</si>
  <si>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</si>
  <si>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</si>
  <si>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</si>
  <si>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</si>
  <si>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</si>
  <si>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</si>
  <si>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</si>
  <si>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</si>
  <si>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</si>
  <si>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</si>
  <si>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</si>
  <si>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</si>
  <si>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</si>
  <si>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</si>
  <si>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</si>
  <si>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</si>
  <si>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</si>
  <si>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</si>
  <si>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</si>
  <si>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</si>
  <si>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</si>
  <si>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</si>
  <si>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</si>
  <si>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</si>
  <si>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</si>
  <si>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</si>
  <si>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</si>
  <si>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</si>
  <si>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</si>
  <si>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</si>
  <si>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</si>
  <si>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</si>
  <si>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</si>
  <si>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</si>
  <si>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</si>
  <si>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</si>
  <si>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</si>
  <si>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</si>
  <si>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</si>
  <si>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</si>
  <si>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</si>
  <si>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</si>
  <si>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</si>
  <si>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</si>
  <si>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</si>
  <si>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</si>
  <si>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</si>
  <si>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</si>
  <si>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</si>
  <si>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</si>
  <si>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</si>
  <si>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</si>
  <si>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</si>
  <si>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</si>
  <si>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</si>
  <si>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</si>
  <si>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</si>
  <si>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</si>
  <si>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</si>
  <si>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</si>
  <si>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</si>
  <si>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</si>
  <si>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</si>
  <si>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</si>
  <si>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</si>
  <si>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</si>
  <si>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</si>
  <si>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</si>
  <si>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</si>
  <si>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</si>
  <si>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</si>
  <si>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</si>
  <si>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</si>
  <si>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</si>
  <si>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</si>
  <si>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</si>
  <si>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</si>
  <si>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</si>
  <si>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</si>
  <si>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</si>
  <si>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</si>
  <si>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</si>
  <si>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</si>
  <si>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</si>
  <si>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</si>
  <si>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</si>
  <si>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</si>
  <si>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</si>
  <si>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</si>
  <si>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</si>
  <si>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</si>
  <si>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</si>
  <si>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</si>
  <si>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</si>
  <si>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</si>
  <si>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</si>
  <si>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</si>
  <si>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</si>
  <si>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</si>
  <si>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</si>
  <si>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</si>
  <si>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</si>
  <si>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</si>
  <si>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</si>
  <si>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</si>
  <si>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</si>
  <si>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</si>
  <si>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</si>
  <si>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</si>
  <si>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</si>
  <si>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</si>
  <si>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</si>
  <si>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</si>
  <si>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</si>
  <si>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</si>
  <si>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</si>
  <si>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</si>
  <si>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</si>
  <si>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</si>
  <si>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</si>
  <si>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</si>
  <si>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</si>
  <si>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</si>
  <si>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</si>
  <si>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</si>
  <si>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</si>
  <si>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</si>
  <si>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</si>
  <si>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</si>
  <si>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</si>
  <si>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</si>
  <si>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</si>
  <si>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</si>
  <si>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</si>
  <si>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</si>
  <si>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</si>
  <si>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</si>
  <si>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</si>
  <si>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</si>
  <si>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</si>
  <si>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</si>
  <si>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</si>
  <si>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</si>
  <si>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</si>
  <si>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</si>
  <si>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</si>
  <si>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</si>
  <si>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</si>
  <si>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</si>
  <si>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</si>
  <si>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</si>
  <si>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</si>
  <si>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</si>
  <si>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</si>
  <si>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</si>
  <si>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</si>
  <si>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</si>
  <si>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</si>
  <si>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</si>
  <si>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</si>
  <si>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</si>
  <si>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</si>
  <si>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</si>
  <si>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</si>
  <si>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</si>
  <si>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</si>
  <si>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</si>
  <si>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</si>
  <si>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</si>
  <si>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</si>
  <si>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</si>
  <si>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</si>
  <si>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</si>
  <si>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</si>
  <si>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</si>
  <si>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</si>
  <si>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</si>
  <si>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</si>
  <si>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</si>
  <si>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</si>
  <si>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</si>
  <si>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</si>
  <si>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</si>
  <si>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</si>
  <si>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</si>
  <si>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</si>
  <si>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</si>
  <si>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</si>
  <si>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</si>
  <si>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</si>
  <si>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</si>
  <si>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</si>
  <si>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</si>
  <si>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</si>
  <si>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</si>
  <si>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</si>
  <si>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</si>
  <si>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</si>
  <si>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</si>
  <si>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</si>
  <si>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</si>
  <si>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</si>
  <si>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</si>
  <si>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</si>
  <si>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</si>
  <si>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</si>
  <si>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</si>
  <si>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</si>
  <si>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</si>
  <si>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</si>
  <si>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</si>
  <si>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</si>
  <si>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</si>
  <si>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</si>
  <si>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</si>
  <si>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</si>
  <si>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</si>
  <si>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</si>
  <si>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</si>
  <si>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</si>
  <si>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</si>
  <si>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</si>
  <si>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</si>
  <si>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</si>
  <si>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</si>
  <si>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</si>
  <si>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</si>
  <si>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</si>
  <si>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</si>
  <si>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</si>
  <si>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</si>
  <si>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</si>
  <si>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</si>
  <si>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</si>
  <si>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</si>
  <si>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</si>
  <si>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</si>
  <si>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</si>
  <si>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</si>
  <si>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</si>
  <si>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</si>
  <si>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</si>
  <si>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</si>
  <si>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</si>
  <si>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</si>
  <si>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</si>
  <si>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</si>
  <si>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</si>
  <si>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</si>
  <si>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</si>
  <si>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</si>
  <si>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</si>
  <si>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</si>
  <si>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</si>
  <si>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</si>
  <si>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</si>
  <si>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</si>
  <si>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</si>
  <si>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</si>
  <si>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</si>
  <si>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</si>
  <si>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</si>
  <si>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</si>
  <si>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</si>
  <si>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</si>
  <si>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</si>
  <si>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</si>
  <si>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</si>
  <si>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</si>
  <si>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</si>
  <si>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</si>
  <si>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</si>
  <si>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</si>
  <si>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</si>
  <si>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</si>
  <si>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</si>
  <si>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</si>
  <si>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</si>
  <si>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</si>
  <si>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</si>
  <si>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</si>
  <si>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</si>
  <si>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</si>
  <si>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</si>
  <si>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</si>
  <si>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</si>
  <si>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</si>
  <si>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</si>
  <si>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</si>
  <si>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</si>
  <si>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</si>
  <si>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</si>
  <si>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</si>
  <si>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</si>
  <si>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</si>
  <si>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</si>
  <si>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</si>
  <si>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</si>
  <si>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</si>
  <si>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</si>
  <si>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</si>
  <si>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</si>
  <si>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</si>
  <si>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</si>
  <si>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</si>
  <si>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</si>
  <si>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</si>
  <si>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</si>
  <si>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</si>
  <si>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</si>
  <si>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</si>
  <si>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</si>
  <si>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</si>
  <si>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</si>
  <si>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</si>
  <si>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</si>
  <si>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</si>
  <si>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</si>
  <si>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</si>
  <si>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</si>
  <si>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</si>
  <si>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</si>
  <si>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</si>
  <si>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</si>
  <si>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</si>
  <si>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</si>
  <si>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</si>
  <si>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</si>
  <si>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</si>
  <si>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</si>
  <si>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</si>
  <si>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</si>
  <si>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</si>
  <si>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</si>
  <si>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</si>
  <si>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</si>
  <si>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</si>
  <si>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</si>
  <si>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</si>
  <si>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</si>
  <si>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</si>
  <si>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</si>
  <si>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</si>
  <si>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</si>
  <si>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</si>
  <si>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</si>
  <si>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</si>
  <si>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</si>
  <si>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</si>
  <si>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</si>
  <si>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</si>
  <si>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</si>
  <si>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</si>
  <si>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</si>
  <si>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</si>
  <si>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</si>
  <si>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</si>
  <si>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</si>
  <si>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</si>
  <si>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</si>
  <si>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</si>
  <si>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</si>
  <si>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</si>
  <si>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</si>
  <si>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</si>
  <si>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</si>
  <si>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</si>
  <si>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</si>
  <si>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</si>
  <si>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</si>
  <si>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</si>
  <si>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</si>
  <si>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</si>
  <si>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</si>
  <si>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</si>
  <si>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</si>
  <si>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</si>
  <si>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</si>
  <si>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</si>
  <si>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</si>
  <si>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</si>
  <si>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</si>
  <si>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</si>
  <si>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</si>
  <si>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</si>
  <si>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</si>
  <si>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</si>
  <si>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</si>
  <si>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</si>
  <si>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</si>
  <si>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</si>
  <si>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</si>
  <si>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</si>
  <si>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</si>
  <si>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</si>
  <si>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</si>
  <si>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</si>
  <si>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</si>
  <si>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</si>
  <si>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</si>
  <si>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</si>
  <si>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</si>
  <si>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</si>
  <si>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</si>
  <si>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</si>
  <si>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</si>
  <si>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</si>
  <si>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</si>
  <si>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</si>
  <si>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</si>
  <si>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</si>
  <si>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</si>
  <si>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</si>
  <si>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</si>
  <si>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</si>
  <si>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</si>
  <si>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</si>
  <si>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</si>
  <si>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</si>
  <si>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</si>
  <si>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</si>
  <si>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</si>
  <si>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</si>
  <si>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</si>
  <si>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</si>
  <si>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</si>
  <si>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</si>
  <si>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</si>
  <si>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</si>
  <si>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</si>
  <si>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</si>
  <si>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</si>
  <si>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</si>
  <si>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</si>
  <si>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</si>
  <si>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</si>
  <si>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</si>
  <si>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</si>
  <si>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</si>
  <si>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</si>
  <si>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</si>
  <si>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</si>
  <si>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</si>
  <si>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</si>
  <si>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</si>
  <si>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</si>
  <si>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</si>
  <si>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</si>
  <si>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</si>
  <si>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</si>
  <si>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</si>
  <si>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</si>
  <si>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</si>
  <si>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</si>
  <si>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</si>
  <si>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</si>
  <si>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</si>
  <si>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</si>
  <si>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</si>
  <si>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</si>
  <si>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</si>
  <si>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</si>
  <si>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</si>
  <si>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</si>
  <si>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</si>
  <si>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</si>
  <si>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</si>
  <si>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</si>
  <si>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</si>
  <si>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</si>
  <si>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</si>
  <si>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</si>
  <si>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</si>
  <si>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</si>
  <si>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</si>
  <si>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</si>
  <si>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</si>
  <si>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</si>
  <si>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</si>
  <si>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</si>
  <si>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</si>
  <si>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</si>
  <si>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</si>
  <si>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</si>
  <si>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</si>
  <si>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</si>
  <si>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</si>
  <si>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</si>
  <si>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</si>
  <si>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</si>
  <si>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</si>
  <si>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</si>
  <si>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</si>
  <si>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</si>
  <si>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</si>
  <si>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</si>
  <si>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</si>
  <si>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</si>
  <si>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</si>
  <si>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</si>
  <si>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</si>
  <si>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</si>
  <si>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</si>
  <si>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</si>
  <si>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</si>
  <si>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</si>
  <si>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</si>
  <si>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</si>
  <si>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</si>
  <si>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</si>
  <si>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</si>
  <si>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</si>
  <si>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</si>
  <si>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</si>
  <si>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</si>
  <si>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</si>
  <si>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</si>
  <si>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</si>
  <si>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</si>
  <si>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</si>
  <si>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</si>
  <si>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</si>
  <si>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</si>
  <si>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</si>
  <si>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</si>
  <si>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</si>
  <si>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</si>
  <si>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</si>
  <si>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</si>
  <si>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</si>
  <si>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</si>
  <si>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</si>
  <si>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</si>
  <si>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</si>
  <si>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</si>
  <si>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</si>
  <si>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</si>
  <si>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</si>
  <si>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</si>
  <si>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</si>
  <si>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</si>
  <si>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</si>
  <si>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</si>
  <si>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</si>
  <si>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</si>
  <si>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</si>
  <si>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</si>
  <si>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</si>
  <si>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</si>
  <si>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</si>
  <si>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</si>
  <si>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</si>
  <si>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</si>
  <si>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</si>
  <si>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</si>
  <si>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</si>
  <si>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</si>
  <si>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</si>
  <si>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</si>
  <si>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</si>
  <si>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</si>
  <si>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</si>
  <si>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</si>
  <si>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</si>
  <si>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</si>
  <si>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</si>
  <si>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</si>
  <si>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</si>
  <si>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</si>
  <si>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</si>
  <si>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</si>
  <si>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</si>
  <si>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</si>
  <si>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</si>
  <si>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</si>
  <si>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</si>
  <si>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</si>
  <si>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</si>
  <si>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</si>
  <si>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</si>
  <si>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</si>
  <si>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</si>
  <si>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</si>
  <si>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</si>
  <si>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</si>
  <si>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</si>
  <si>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</si>
  <si>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</si>
  <si>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</si>
  <si>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</si>
  <si>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</si>
  <si>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</si>
  <si>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</si>
  <si>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</si>
  <si>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</si>
  <si>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</si>
  <si>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</si>
  <si>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</si>
  <si>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</si>
  <si>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</si>
  <si>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</si>
  <si>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</si>
  <si>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</si>
  <si>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</si>
  <si>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</si>
  <si>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</si>
  <si>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</si>
  <si>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</si>
  <si>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</si>
  <si>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</si>
  <si>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</si>
  <si>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</si>
  <si>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</si>
  <si>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</si>
  <si>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</si>
  <si>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</si>
  <si>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</si>
  <si>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</si>
  <si>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</si>
  <si>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</si>
  <si>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</si>
  <si>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</si>
  <si>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</si>
  <si>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</si>
  <si>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</si>
  <si>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</si>
  <si>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</si>
  <si>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</si>
  <si>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</si>
  <si>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</si>
  <si>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</si>
  <si>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</si>
  <si>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</si>
  <si>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</si>
  <si>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</si>
  <si>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</si>
  <si>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</si>
  <si>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</si>
  <si>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</si>
  <si>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</si>
  <si>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</si>
  <si>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</si>
  <si>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</si>
  <si>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</si>
  <si>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</si>
  <si>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</si>
  <si>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</si>
  <si>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</si>
  <si>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</si>
  <si>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</si>
  <si>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</si>
  <si>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</si>
  <si>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</si>
  <si>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</si>
  <si>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</si>
  <si>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</si>
  <si>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</si>
  <si>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</si>
  <si>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</si>
  <si>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</si>
  <si>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</si>
  <si>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</si>
  <si>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</si>
  <si>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</si>
  <si>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</si>
  <si>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</si>
  <si>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</si>
  <si>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</si>
  <si>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</si>
  <si>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</si>
  <si>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</si>
  <si>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</si>
  <si>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</si>
  <si>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</si>
  <si>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</si>
  <si>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</si>
  <si>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</si>
  <si>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</si>
  <si>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</si>
  <si>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</si>
  <si>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</si>
  <si>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</si>
  <si>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</si>
  <si>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</si>
  <si>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</si>
  <si>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</si>
  <si>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</si>
  <si>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</si>
  <si>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</si>
  <si>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</si>
  <si>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</si>
  <si>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</si>
  <si>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</si>
  <si>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</si>
  <si>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</si>
  <si>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</si>
  <si>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</si>
  <si>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</si>
  <si>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</si>
  <si>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</si>
  <si>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</si>
  <si>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</si>
  <si>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</si>
  <si>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</si>
  <si>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</si>
  <si>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</si>
  <si>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</si>
  <si>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</si>
  <si>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</si>
  <si>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</si>
  <si>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</si>
  <si>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</si>
  <si>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</si>
  <si>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</si>
  <si>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</si>
  <si>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</si>
  <si>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</si>
  <si>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</si>
  <si>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</si>
  <si>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</si>
  <si>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</si>
  <si>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</si>
  <si>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</si>
  <si>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</si>
  <si>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</si>
  <si>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</si>
  <si>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</si>
  <si>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</si>
  <si>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</si>
  <si>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</si>
  <si>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</si>
  <si>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</si>
  <si>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</si>
  <si>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</si>
  <si>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</si>
  <si>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</si>
  <si>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</si>
  <si>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</si>
  <si>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</si>
  <si>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</si>
  <si>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</si>
  <si>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</si>
  <si>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</si>
  <si>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</si>
  <si>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</si>
  <si>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</si>
  <si>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</si>
  <si>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</si>
  <si>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</si>
  <si>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</si>
  <si>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</si>
  <si>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</si>
  <si>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</si>
  <si>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</si>
  <si>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</si>
  <si>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</si>
  <si>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</si>
  <si>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</si>
  <si>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</si>
  <si>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</si>
  <si>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</si>
  <si>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</si>
  <si>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</si>
  <si>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</si>
  <si>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</si>
  <si>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</si>
  <si>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</si>
  <si>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</si>
  <si>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</si>
  <si>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</si>
  <si>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</si>
  <si>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</si>
  <si>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</si>
  <si>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</si>
  <si>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</si>
  <si>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</si>
  <si>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</si>
  <si>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</si>
  <si>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</si>
  <si>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</si>
  <si>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</si>
  <si>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</si>
  <si>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</si>
  <si>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</si>
  <si>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</si>
  <si>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</si>
  <si>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</si>
  <si>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</si>
  <si>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</si>
  <si>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</si>
  <si>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</si>
  <si>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</si>
  <si>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</si>
  <si>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</si>
  <si>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</si>
  <si>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</si>
  <si>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</si>
  <si>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</si>
  <si>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</si>
  <si>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</si>
  <si>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</si>
  <si>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</si>
  <si>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</si>
  <si>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</si>
  <si>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</si>
  <si>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</si>
  <si>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</si>
  <si>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</si>
  <si>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</si>
  <si>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</si>
  <si>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</si>
  <si>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</si>
  <si>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</si>
  <si>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</si>
  <si>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</si>
  <si>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</si>
  <si>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</si>
  <si>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</si>
  <si>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</si>
  <si>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</si>
  <si>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</si>
  <si>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</si>
  <si>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</si>
  <si>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</si>
  <si>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</si>
  <si>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</si>
  <si>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</si>
  <si>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</si>
  <si>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</si>
  <si>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</si>
  <si>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</si>
  <si>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</si>
  <si>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</si>
  <si>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</si>
  <si>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</si>
  <si>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</si>
  <si>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</si>
  <si>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</si>
  <si>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</si>
  <si>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</si>
  <si>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</si>
  <si>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</si>
  <si>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</si>
  <si>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</si>
  <si>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</si>
  <si>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</si>
  <si>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</si>
  <si>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</si>
  <si>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</si>
  <si>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</si>
  <si>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</si>
  <si>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</si>
  <si>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</si>
  <si>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</si>
  <si>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</si>
  <si>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</si>
  <si>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</si>
  <si>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</si>
  <si>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</si>
  <si>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</si>
  <si>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</si>
  <si>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</si>
  <si>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</si>
  <si>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</si>
  <si>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</si>
  <si>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</si>
  <si>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</si>
  <si>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</si>
  <si>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</si>
  <si>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</si>
  <si>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</si>
  <si>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</si>
  <si>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</si>
  <si>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</si>
  <si>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</si>
  <si>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</si>
  <si>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</si>
  <si>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</si>
  <si>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</si>
  <si>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</si>
  <si>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</si>
  <si>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</si>
  <si>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</si>
  <si>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</si>
  <si>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</si>
  <si>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</si>
  <si>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</si>
  <si>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</si>
  <si>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</si>
  <si>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</si>
  <si>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</si>
  <si>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</si>
  <si>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</si>
  <si>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</si>
  <si>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</si>
  <si>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</si>
  <si>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</si>
  <si>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</si>
  <si>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</si>
  <si>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</si>
  <si>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</si>
  <si>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</si>
  <si>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</si>
  <si>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</si>
  <si>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</si>
  <si>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</si>
  <si>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</si>
  <si>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</si>
  <si>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</si>
  <si>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</si>
  <si>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</si>
  <si>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</si>
  <si>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</si>
  <si>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</si>
  <si>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</si>
  <si>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</si>
  <si>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</si>
  <si>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</si>
  <si>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</si>
  <si>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</si>
  <si>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</si>
  <si>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</si>
  <si>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</si>
  <si>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</si>
  <si>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</si>
  <si>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</si>
  <si>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</si>
  <si>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</si>
  <si>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</si>
  <si>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</si>
  <si>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</si>
  <si>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</si>
  <si>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</si>
  <si>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</si>
  <si>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</si>
  <si>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</si>
  <si>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</si>
  <si>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</si>
  <si>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</si>
  <si>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</si>
  <si>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</si>
  <si>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</si>
  <si>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</si>
  <si>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</si>
  <si>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</si>
  <si>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</si>
  <si>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</si>
  <si>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</si>
  <si>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</si>
  <si>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</si>
  <si>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</si>
  <si>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</si>
  <si>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</si>
  <si>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</si>
  <si>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</si>
  <si>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</si>
  <si>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</si>
  <si>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</si>
  <si>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</si>
  <si>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</si>
  <si>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</si>
  <si>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</si>
  <si>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</si>
  <si>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</si>
  <si>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</si>
  <si>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</si>
  <si>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</si>
  <si>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</si>
  <si>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</si>
  <si>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</si>
  <si>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</si>
  <si>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</si>
  <si>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</si>
  <si>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</si>
  <si>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</si>
  <si>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</si>
  <si>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</si>
  <si>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</si>
  <si>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</si>
  <si>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</si>
  <si>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</si>
  <si>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</si>
  <si>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</si>
  <si>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</si>
  <si>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</si>
  <si>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</si>
  <si>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</si>
  <si>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</si>
  <si>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</si>
  <si>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</si>
  <si>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</si>
  <si>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</si>
  <si>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</si>
  <si>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</si>
  <si>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</si>
  <si>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</si>
  <si>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</si>
  <si>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</si>
  <si>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</si>
  <si>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</si>
  <si>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</si>
  <si>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</si>
  <si>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</si>
  <si>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</si>
  <si>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</si>
  <si>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</si>
  <si>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</si>
  <si>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</si>
  <si>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</si>
  <si>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</si>
  <si>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</si>
  <si>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</si>
  <si>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</si>
  <si>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</si>
  <si>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</si>
  <si>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</si>
  <si>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</si>
  <si>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</si>
  <si>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</si>
  <si>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</si>
  <si>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</si>
  <si>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</si>
  <si>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</si>
  <si>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</si>
  <si>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</si>
  <si>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</si>
  <si>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</si>
  <si>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</si>
  <si>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</si>
  <si>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</si>
  <si>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</si>
  <si>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</si>
  <si>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</si>
  <si>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</si>
  <si>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</si>
  <si>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</si>
  <si>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</si>
  <si>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</si>
  <si>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</si>
  <si>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</si>
  <si>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</si>
  <si>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</si>
  <si>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</si>
  <si>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</si>
  <si>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</si>
  <si>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</si>
  <si>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</si>
  <si>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</si>
  <si>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</si>
  <si>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</si>
  <si>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</si>
  <si>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</si>
  <si>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</si>
  <si>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</si>
  <si>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</si>
  <si>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</si>
  <si>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</si>
  <si>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</si>
  <si>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</si>
  <si>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</si>
  <si>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</si>
  <si>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</si>
  <si>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</si>
  <si>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</si>
  <si>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</si>
  <si>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</si>
  <si>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</si>
  <si>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</si>
  <si>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</si>
  <si>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</si>
  <si>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</si>
  <si>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</si>
  <si>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</si>
  <si>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</si>
  <si>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</si>
  <si>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</si>
  <si>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</si>
  <si>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</si>
  <si>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</si>
  <si>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</si>
  <si>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</si>
  <si>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</si>
  <si>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</si>
  <si>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</si>
  <si>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</si>
  <si>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</si>
  <si>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</si>
  <si>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</si>
  <si>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</si>
  <si>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</si>
  <si>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</si>
  <si>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</si>
  <si>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</si>
  <si>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</si>
  <si>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</si>
  <si>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</si>
  <si>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</si>
  <si>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</si>
  <si>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</si>
  <si>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</si>
  <si>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</si>
  <si>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</si>
  <si>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</si>
  <si>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</si>
  <si>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</si>
  <si>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</si>
  <si>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</si>
  <si>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</si>
  <si>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</si>
  <si>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</si>
  <si>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</si>
  <si>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</si>
  <si>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</si>
  <si>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</si>
  <si>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</si>
  <si>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</si>
  <si>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</si>
  <si>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</si>
  <si>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</si>
  <si>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</si>
  <si>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</si>
  <si>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</si>
  <si>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</si>
  <si>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</si>
  <si>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</si>
  <si>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</si>
  <si>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</si>
  <si>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</si>
  <si>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</si>
  <si>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</si>
  <si>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</si>
  <si>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</si>
  <si>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</si>
  <si>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</si>
  <si>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</si>
  <si>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</si>
  <si>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</si>
  <si>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</si>
  <si>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</si>
  <si>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</si>
  <si>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</si>
  <si>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</si>
  <si>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</si>
  <si>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</si>
  <si>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</si>
  <si>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</si>
  <si>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</si>
  <si>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</si>
  <si>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</si>
  <si>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</si>
  <si>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</si>
  <si>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</si>
  <si>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</si>
  <si>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</si>
  <si>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</si>
  <si>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</si>
  <si>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</si>
  <si>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</si>
  <si>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</si>
  <si>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</si>
  <si>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</si>
  <si>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</si>
  <si>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</si>
  <si>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</si>
  <si>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</si>
  <si>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</si>
  <si>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</si>
  <si>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</si>
  <si>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</si>
  <si>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</si>
  <si>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</si>
  <si>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</si>
  <si>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</si>
  <si>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</si>
  <si>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</si>
  <si>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</si>
  <si>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</si>
  <si>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</si>
  <si>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</si>
  <si>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</si>
  <si>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</si>
  <si>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</si>
  <si>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</si>
  <si>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</si>
  <si>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</si>
  <si>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</si>
  <si>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</si>
  <si>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</si>
  <si>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</si>
  <si>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</si>
  <si>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</si>
  <si>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</si>
  <si>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</si>
  <si>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</si>
  <si>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</si>
  <si>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</si>
  <si>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</si>
  <si>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</si>
  <si>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</si>
  <si>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</si>
  <si>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</si>
  <si>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</si>
  <si>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</si>
  <si>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</si>
  <si>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</si>
  <si>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</si>
  <si>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</si>
  <si>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</si>
  <si>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</si>
  <si>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</si>
  <si>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</si>
  <si>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</si>
  <si>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</si>
  <si>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</si>
  <si>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</si>
  <si>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</si>
  <si>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</si>
  <si>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</si>
  <si>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</si>
  <si>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</si>
  <si>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</si>
  <si>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</si>
  <si>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</si>
  <si>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</si>
  <si>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</si>
  <si>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</si>
  <si>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</si>
  <si>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</si>
  <si>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</si>
  <si>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</si>
  <si>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</si>
  <si>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</si>
  <si>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</si>
  <si>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</si>
  <si>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</si>
  <si>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</si>
  <si>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</si>
  <si>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</si>
  <si>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</si>
  <si>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</si>
  <si>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</si>
  <si>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</si>
  <si>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</si>
  <si>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</si>
  <si>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</si>
  <si>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</si>
  <si>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</si>
  <si>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</si>
  <si>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</si>
  <si>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</si>
  <si>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</si>
  <si>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</si>
  <si>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</si>
  <si>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</si>
  <si>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</si>
  <si>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</si>
  <si>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</si>
  <si>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</si>
  <si>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</si>
  <si>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</si>
  <si>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</si>
  <si>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</si>
  <si>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</si>
  <si>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</si>
  <si>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</si>
  <si>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</si>
  <si>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</si>
  <si>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</si>
  <si>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</si>
  <si>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</si>
  <si>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</si>
  <si>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</si>
  <si>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</si>
  <si>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</si>
  <si>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</si>
  <si>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</si>
  <si>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</si>
  <si>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</si>
  <si>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</si>
  <si>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</si>
  <si>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</si>
  <si>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</si>
  <si>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</si>
  <si>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</si>
  <si>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</si>
  <si>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</si>
  <si>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</si>
  <si>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</si>
  <si>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</si>
  <si>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</si>
  <si>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</si>
  <si>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</si>
  <si>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</si>
  <si>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</si>
  <si>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</si>
  <si>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</si>
  <si>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</si>
  <si>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</si>
  <si>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</si>
  <si>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NO PCM</t>
  </si>
  <si>
    <t>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</si>
  <si>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</si>
  <si>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</si>
  <si>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</si>
  <si>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</si>
  <si>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</si>
  <si>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</si>
  <si>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</si>
  <si>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</si>
  <si>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PCM-20251127-00001331</t>
  </si>
  <si>
    <t>EM Team At site TS</t>
  </si>
  <si>
    <t>TT-20251127-00893- no new PCM</t>
  </si>
  <si>
    <t>EM Team on the way ETA: 45 Mins</t>
  </si>
  <si>
    <t>PCM-20251127-00001408</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</si>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</sst>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xf numFmtId="0" fontId="19" fillId="2" borderId="9" xfId="0" applyFont="1" applyFill="1" applyBorder="1" applyAlignment="1">
      <alignment horizontal="center" vertical="center"/>
    </xf>
    <xf numFmtId="165" fontId="19" fillId="2" borderId="9" xfId="0" applyNumberFormat="1"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35" fillId="0" borderId="0" xfId="0" applyFont="1" applyAlignment="1">
      <alignment horizontal="center" vertical="center"/>
    </xf>
    <xf numFmtId="22" fontId="32" fillId="20" borderId="18" xfId="0" applyNumberFormat="1"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6">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5"/>
      <tableStyleElement type="secondRowStripe" dxfId="214"/>
    </tableStyle>
    <tableStyle name="R4-style" pivot="0" count="2" xr9:uid="{77AE9F50-97BF-4159-B679-31472073B654}">
      <tableStyleElement type="firstRowStripe" dxfId="213"/>
      <tableStyleElement type="secondRowStripe" dxfId="212"/>
    </tableStyle>
    <tableStyle name="R5-style" pivot="0" count="2" xr9:uid="{AD12C9A5-1F34-43AA-AAE7-75BCDDC91B59}">
      <tableStyleElement type="firstRowStripe" dxfId="211"/>
      <tableStyleElement type="secondRowStripe" dxfId="210"/>
    </tableStyle>
    <tableStyle name="R6-style" pivot="0" count="2" xr9:uid="{C3E12290-DC8B-4BD6-BE37-56C4CBB4A158}">
      <tableStyleElement type="firstRowStripe" dxfId="209"/>
      <tableStyleElement type="secondRowStripe" dxfId="208"/>
    </tableStyle>
    <tableStyle name="R6-style 2" pivot="0" count="2" xr9:uid="{BDD812D4-7BED-44DC-B88C-1BB7B09B1E54}">
      <tableStyleElement type="firstRowStripe" dxfId="207"/>
      <tableStyleElement type="secondRowStripe" dxfId="206"/>
    </tableStyle>
    <tableStyle name="R6-style 3" pivot="0" count="2" xr9:uid="{77756906-F756-4B78-A11F-BCDB11B6C4D7}">
      <tableStyleElement type="firstRowStripe" dxfId="205"/>
      <tableStyleElement type="secondRowStripe" dxfId="204"/>
    </tableStyle>
    <tableStyle name="R6-style 4" pivot="0" count="2" xr9:uid="{691627C6-EE15-4EED-AE01-ED65075D6119}">
      <tableStyleElement type="firstRowStripe" dxfId="203"/>
      <tableStyleElement type="secondRowStripe" dxfId="202"/>
    </tableStyle>
    <tableStyle name="R6-style 5" pivot="0" count="2" xr9:uid="{AF3631A8-C005-4414-A160-13325C8E88D6}">
      <tableStyleElement type="firstRowStripe" dxfId="201"/>
      <tableStyleElement type="secondRowStripe" dxfId="200"/>
    </tableStyle>
    <tableStyle name="R6-style 6" pivot="0" count="2" xr9:uid="{DF662C83-6FBD-44FA-A474-9A88B3E85FE2}">
      <tableStyleElement type="firstRowStripe" dxfId="199"/>
      <tableStyleElement type="secondRowStripe" dxfId="198"/>
    </tableStyle>
    <tableStyle name="R6-style 7" pivot="0" count="2" xr9:uid="{8AE85B5B-5C24-4438-B48E-E48CB23C4A51}">
      <tableStyleElement type="firstRowStripe" dxfId="197"/>
      <tableStyleElement type="secondRowStripe" dxfId="196"/>
    </tableStyle>
    <tableStyle name="R6-style 8" pivot="0" count="2" xr9:uid="{17D5481C-81F7-4BA6-AAF5-5B99F719737A}">
      <tableStyleElement type="firstRowStripe" dxfId="195"/>
      <tableStyleElement type="secondRowStripe" dxfId="194"/>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3" headerRowBorderDxfId="191" tableBorderDxfId="192" totalsRowBorderDxfId="190">
  <autoFilter ref="A1:R11417" xr:uid="{027D062C-6DC6-46FB-B41D-D30D2CAA82F0}"/>
  <tableColumns count="18">
    <tableColumn id="1" xr3:uid="{00000000-0010-0000-0700-000001000000}" name="Site ID Code" dataDxfId="189"/>
    <tableColumn id="2" xr3:uid="{00000000-0010-0000-0700-000002000000}" name="2G Site ID" dataDxfId="188"/>
    <tableColumn id="3" xr3:uid="{00000000-0010-0000-0700-000003000000}" name="3G Site ID" dataDxfId="187"/>
    <tableColumn id="4" xr3:uid="{00000000-0010-0000-0700-000004000000}" name="4G ID" dataDxfId="186"/>
    <tableColumn id="5" xr3:uid="{00000000-0010-0000-0700-000005000000}" name="5G ID" dataDxfId="185"/>
    <tableColumn id="6" xr3:uid="{00000000-0010-0000-0700-000006000000}" name="Power Type" dataDxfId="184"/>
    <tableColumn id="7" xr3:uid="{00000000-0010-0000-0700-000007000000}" name="BB Status" dataDxfId="183"/>
    <tableColumn id="8" xr3:uid="{00000000-0010-0000-0700-000008000000}" name="EOL Gen" dataDxfId="182"/>
    <tableColumn id="9" xr3:uid="{00000000-0010-0000-0700-000009000000}" name="Site Owner" dataDxfId="181"/>
    <tableColumn id="10" xr3:uid="{00000000-0010-0000-0700-00000A000000}" name="Connectivity" dataDxfId="180"/>
    <tableColumn id="11" xr3:uid="{00000000-0010-0000-0700-00000B000000}" name="Regions" dataDxfId="179"/>
    <tableColumn id="12" xr3:uid="{FF9FE004-80E0-4A93-8A9F-032BC94D00C4}" name="Obsolete AC" dataDxfId="178"/>
    <tableColumn id="13" xr3:uid="{350D3154-7E63-4C40-89A4-CFEFE5108FBF}" name="Obsolete Rectifier" dataDxfId="177"/>
    <tableColumn id="14" xr3:uid="{96017C27-C73A-4D3F-8A61-F243431F3F03}" name="Obsolete Fire" dataDxfId="176"/>
    <tableColumn id="15" xr3:uid="{99EEE141-B275-44E5-9C71-E06EB2963B4E}" name="White List" dataDxfId="175"/>
    <tableColumn id="16" xr3:uid="{4918A51B-7955-403A-974F-B83FB0CF1BBB}" name="MC Name" dataDxfId="174"/>
    <tableColumn id="17" xr3:uid="{C4B61249-9483-4B71-826B-96EF12AE9962}" name="White List Remarks" dataDxfId="173"/>
    <tableColumn id="18" xr3:uid="{6759D212-C4ED-4DBA-9886-F33BF6148672}" name="Suffix" dataDxfId="172"/>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1" dataDxfId="170" headerRowBorderDxfId="168" tableBorderDxfId="169" totalsRowBorderDxfId="167">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6"/>
    <tableColumn id="2" xr3:uid="{00000000-0010-0000-0100-000002000000}" name="Region" dataDxfId="165">
      <calculatedColumnFormula>IFERROR(VLOOKUP(D2,DB!A:K,11,0),"")</calculatedColumnFormula>
    </tableColumn>
    <tableColumn id="3" xr3:uid="{00000000-0010-0000-0100-000003000000}" name="Count sites" dataDxfId="164"/>
    <tableColumn id="4" xr3:uid="{00000000-0010-0000-0100-000004000000}" name="Hub Site" dataDxfId="163"/>
    <tableColumn id="5" xr3:uid="{00000000-0010-0000-0100-000005000000}" name="Fault Level" dataDxfId="162"/>
    <tableColumn id="6" xr3:uid="{00000000-0010-0000-0100-000006000000}" name="PCM Created At" dataDxfId="161"/>
    <tableColumn id="7" xr3:uid="{00000000-0010-0000-0100-000007000000}" name="Elapsed Duration(Hrs)" dataDxfId="160">
      <calculatedColumnFormula>IFERROR(NOW()-F2,"-")</calculatedColumnFormula>
    </tableColumn>
    <tableColumn id="8" xr3:uid="{00000000-0010-0000-0100-000008000000}" name="Creat Fault First Time Occured" dataDxfId="159"/>
    <tableColumn id="9" xr3:uid="{00000000-0010-0000-0100-000009000000}" name="Power Source" dataDxfId="158">
      <calculatedColumnFormula>IFERROR(VLOOKUP(D2,DB!A:F,6,0),"")</calculatedColumnFormula>
    </tableColumn>
    <tableColumn id="10" xr3:uid="{00000000-0010-0000-0100-00000A000000}" name="Battery Backup Status" dataDxfId="157">
      <calculatedColumnFormula>IFERROR(VLOOKUP(D2,DB!A:G,7,0),"")</calculatedColumnFormula>
    </tableColumn>
    <tableColumn id="11" xr3:uid="{00000000-0010-0000-0100-00000B000000}" name="EM Field Feedback" dataDxfId="156"/>
    <tableColumn id="12" xr3:uid="{00000000-0010-0000-0100-00000C000000}" name="Site Owner" dataDxfId="155">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4" dataDxfId="153" headerRowBorderDxfId="151" tableBorderDxfId="152" totalsRowBorderDxfId="150">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9"/>
    <tableColumn id="2" xr3:uid="{00000000-0010-0000-0300-000002000000}" name="Region" dataDxfId="148">
      <calculatedColumnFormula>IFERROR(VLOOKUP(D2,DB!A:K,11,0),"")</calculatedColumnFormula>
    </tableColumn>
    <tableColumn id="3" xr3:uid="{00000000-0010-0000-0300-000003000000}" name="Count sites" dataDxfId="147"/>
    <tableColumn id="4" xr3:uid="{00000000-0010-0000-0300-000004000000}" name="Hub Site" dataDxfId="146"/>
    <tableColumn id="5" xr3:uid="{00000000-0010-0000-0300-000005000000}" name="Fault Level" dataDxfId="145"/>
    <tableColumn id="6" xr3:uid="{00000000-0010-0000-0300-000006000000}" name="PCM Created At" dataDxfId="144"/>
    <tableColumn id="7" xr3:uid="{00000000-0010-0000-0300-000007000000}" name="Elapsed Duration(Hrs)" dataDxfId="143">
      <calculatedColumnFormula>IFERROR(NOW()-F2,"-")</calculatedColumnFormula>
    </tableColumn>
    <tableColumn id="8" xr3:uid="{00000000-0010-0000-0300-000008000000}" name="Creat Fault First Time Occured" dataDxfId="142"/>
    <tableColumn id="9" xr3:uid="{00000000-0010-0000-0300-000009000000}" name="Power Source" dataDxfId="141">
      <calculatedColumnFormula>IFERROR(VLOOKUP(D2,DB!A:F,6,0),"")</calculatedColumnFormula>
    </tableColumn>
    <tableColumn id="10" xr3:uid="{00000000-0010-0000-0300-00000A000000}" name="Battery Backup Status" dataDxfId="140">
      <calculatedColumnFormula>IFERROR(VLOOKUP(D2,DB!A:G,7,0),"")</calculatedColumnFormula>
    </tableColumn>
    <tableColumn id="11" xr3:uid="{00000000-0010-0000-0300-00000B000000}" name="EM Field Feedback" dataDxfId="139"/>
    <tableColumn id="12" xr3:uid="{00000000-0010-0000-0300-00000C000000}" name="Site Owner" dataDxfId="138">
      <calculatedColumnFormula>IFERROR(VLOOKUP(D2,DB!A:I,9,0),"")</calculatedColumnFormula>
    </tableColumn>
    <tableColumn id="13" xr3:uid="{93DE84C4-6B8F-4C85-85FA-3FC22FF5D205}" name="Column1" dataDxfId="137"/>
    <tableColumn id="14" xr3:uid="{5ED03953-0105-4BB0-A8C5-F8875BEFF41D}" name="Column2" dataDxfId="136"/>
    <tableColumn id="15" xr3:uid="{13BCC3F8-676D-4B1F-8AE3-4162A85F8189}" name="Column3" dataDxfId="135"/>
    <tableColumn id="16" xr3:uid="{A0FBB7DA-4924-4940-984B-2CBA2ED0152E}" name="Column4" dataDxfId="134"/>
    <tableColumn id="17" xr3:uid="{23079518-3C8B-41E3-A398-3D9F04902B2C}" name="Column5" dataDxfId="133"/>
    <tableColumn id="18" xr3:uid="{C3195E8B-A159-45B1-899A-A45626924B43}" name="Column6" dataDxfId="132"/>
    <tableColumn id="19" xr3:uid="{730AAE1E-33F2-4B9E-9490-1913800456BD}" name="Column7" dataDxfId="131"/>
    <tableColumn id="20" xr3:uid="{F6599BAF-324E-4D26-878E-9D87F553C83B}" name="Column8" dataDxfId="130"/>
    <tableColumn id="21" xr3:uid="{A3FCFFE2-8A69-4E2D-BCD4-8A154BDD1536}" name="Column9" dataDxfId="129"/>
    <tableColumn id="22" xr3:uid="{0345735C-CF9A-4527-9303-7F821722E99F}" name="Column10" dataDxfId="128"/>
    <tableColumn id="23" xr3:uid="{0346702D-AE29-4380-AB1A-6B984E1834D5}" name="Column11" dataDxfId="127"/>
    <tableColumn id="24" xr3:uid="{E69EAB46-36B5-46B7-8E99-785A56677F05}" name="Column12" dataDxfId="126"/>
    <tableColumn id="25" xr3:uid="{D0EA2767-255F-4D61-AB3B-BC21CE83CFE9}" name="Column13" dataDxfId="125"/>
    <tableColumn id="26" xr3:uid="{B8B78CF0-B403-4230-B29F-BA03DD34189F}" name="Column14" dataDxfId="124"/>
    <tableColumn id="27" xr3:uid="{BBE8D0D4-2360-4769-B5F6-9612F07336E8}" name="Column15" dataDxfId="123"/>
    <tableColumn id="28" xr3:uid="{E0F562E2-6FE0-4418-A8B0-EB0B66DA21CA}" name="Column16" dataDxfId="122"/>
    <tableColumn id="29" xr3:uid="{3716472F-9EED-4E20-8291-342D52F56C2C}" name="Column17" dataDxfId="121"/>
    <tableColumn id="30" xr3:uid="{91248E53-FA49-4313-A56A-1E694CE29C55}" name="Column18" dataDxfId="120"/>
    <tableColumn id="31" xr3:uid="{701207AA-4AC4-44AE-9385-9048B8C9534F}" name="Column19" dataDxfId="119"/>
    <tableColumn id="32" xr3:uid="{84CD12B4-15F7-4356-9AD4-D3F15236D6B2}" name="Column20" dataDxfId="118"/>
    <tableColumn id="33" xr3:uid="{57368AAF-D037-4839-A084-0C1EA9480006}" name="Column21" dataDxfId="117"/>
    <tableColumn id="34" xr3:uid="{9A2E1BD8-5ECB-4D0F-9221-15DD4D4E5A98}" name="Column22" dataDxfId="116"/>
    <tableColumn id="35" xr3:uid="{D14E0DC6-A6E4-430F-A396-EA430FD45EB8}" name="Column23" dataDxfId="115"/>
    <tableColumn id="36" xr3:uid="{6C69F8CE-FE6F-4F28-80EB-DF23909E62D7}" name="Column24" dataDxfId="114"/>
    <tableColumn id="37" xr3:uid="{D26F43B4-E91E-4FEB-BA58-E1451E4EC382}" name="Column25" dataDxfId="113"/>
    <tableColumn id="38" xr3:uid="{48D94BF7-21DA-4E99-9CE6-AD6E855E4A5F}" name="Column26" dataDxfId="112"/>
    <tableColumn id="39" xr3:uid="{093ED6C6-B062-44F6-AE70-05D0449E27DE}" name="Column27" dataDxfId="111"/>
    <tableColumn id="40" xr3:uid="{8C861ECA-5593-48C0-818D-2A6B76086C87}" name="Column28" dataDxfId="110"/>
    <tableColumn id="41" xr3:uid="{B48F77CD-8A86-4D50-B0FC-20096A287EE6}" name="Column29" dataDxfId="109"/>
    <tableColumn id="42" xr3:uid="{439541EC-592F-4CF1-90C9-0320D019ED7C}" name="Column30" dataDxfId="108"/>
    <tableColumn id="43" xr3:uid="{3F3AF1F3-EDC5-4247-9547-EA63CBD941EC}" name="Column31" dataDxfId="107"/>
    <tableColumn id="44" xr3:uid="{54C7567D-E2D2-4447-9034-89508CCBA75C}" name="Column32" dataDxfId="106"/>
    <tableColumn id="45" xr3:uid="{8ACBDCD0-A5D3-463C-BC6E-8D866E80EC06}" name="Column33" dataDxfId="105"/>
    <tableColumn id="46" xr3:uid="{A1D3813F-D43E-4EE8-9902-C200DC347B9B}" name="Column34" dataDxfId="104"/>
    <tableColumn id="47" xr3:uid="{F6CBF00D-C373-470E-888F-CEA357E32D28}" name="Column35" dataDxfId="103"/>
    <tableColumn id="48" xr3:uid="{32C8A2C4-3FB1-421D-BB3E-81957EFE9171}" name="Column36" dataDxfId="102"/>
    <tableColumn id="49" xr3:uid="{01FE1CEA-D0E1-4CC8-AF91-763E68CB566E}" name="Column37" dataDxfId="101"/>
    <tableColumn id="50" xr3:uid="{727D9150-7F8C-4E5D-8CA4-89D6AEF4C9A8}" name="Column38" dataDxfId="100"/>
    <tableColumn id="51" xr3:uid="{C749A9D0-77FD-43D2-9EFF-65F79EE0A5A9}" name="Column39" dataDxfId="99"/>
    <tableColumn id="52" xr3:uid="{72D187B3-77E3-4E7E-B57B-C9BAF8FA546D}" name="Column40" dataDxfId="98"/>
    <tableColumn id="53" xr3:uid="{A3926352-5338-43B4-A6AE-335DC26E2E5C}" name="Column41" dataDxfId="97"/>
    <tableColumn id="54" xr3:uid="{DC77CF2A-91BC-4331-88FC-867BBCA2AF77}" name="Column42" dataDxfId="96"/>
    <tableColumn id="55" xr3:uid="{E12ECDAF-EE0A-4FFE-9A3C-F1A2A3E9F811}" name="Column43" dataDxfId="95"/>
    <tableColumn id="56" xr3:uid="{921A2207-FAB1-4F5C-A4CF-9867264AFF3E}" name="Column44" dataDxfId="94"/>
    <tableColumn id="57" xr3:uid="{20E04E3A-84DE-43BD-8C4D-5FC11F327BB0}" name="Column45" dataDxfId="93"/>
    <tableColumn id="58" xr3:uid="{5ADD66C9-74E0-4860-9CD7-0D6D648CFAF7}" name="Column46" dataDxfId="92"/>
    <tableColumn id="59" xr3:uid="{00995596-34AC-464A-8F19-D179C518EF78}" name="Column47" dataDxfId="91"/>
    <tableColumn id="60" xr3:uid="{2A29D264-E5AA-41E7-863B-E2FD0D3D3B9A}" name="Column48" dataDxfId="90"/>
    <tableColumn id="61" xr3:uid="{301DFFB3-485F-4FCF-BEFB-EF4BEA4B2B25}" name="Column49" dataDxfId="89"/>
    <tableColumn id="62" xr3:uid="{7218796C-E587-4F71-BBB7-3E3191A84381}" name="Column50" dataDxfId="88"/>
    <tableColumn id="63" xr3:uid="{4C44ED8D-19B1-48FB-B469-BC932FEEB2F2}" name="Column51" dataDxfId="87"/>
    <tableColumn id="64" xr3:uid="{6B893E2B-4224-4CD0-B66E-40FEB985F106}" name="Column52" dataDxfId="86"/>
    <tableColumn id="65" xr3:uid="{4CAFC04C-1058-4A02-93EC-272BB755BE87}" name="Column53" dataDxfId="85"/>
    <tableColumn id="66" xr3:uid="{46A9D8C9-2CF8-4C5D-B885-F38BEE71C3B3}" name="Column54" dataDxfId="84"/>
    <tableColumn id="67" xr3:uid="{74F487F9-F4A0-464B-8019-D97D7F187EAF}" name="Column55" dataDxfId="83"/>
    <tableColumn id="68" xr3:uid="{8B2D212E-60FF-40CD-BC4F-7F247E624A9B}" name="Column56" dataDxfId="82"/>
    <tableColumn id="69" xr3:uid="{07F256A5-417C-4FB0-BE91-4C481B01D65D}" name="Column57" dataDxfId="81"/>
    <tableColumn id="70" xr3:uid="{412DE975-6311-4467-B419-E85AC55C3F91}" name="Column58" dataDxfId="80"/>
    <tableColumn id="71" xr3:uid="{F376E0E0-A014-4B18-80F6-5FF257DC768E}" name="Column59" dataDxfId="79"/>
    <tableColumn id="72" xr3:uid="{DBA50943-F9B7-4D8F-909C-346E6CA9DE24}" name="Column60" dataDxfId="78"/>
    <tableColumn id="73" xr3:uid="{D111463F-5D7E-4B58-9632-2C50521D848C}" name="Column61" dataDxfId="77"/>
    <tableColumn id="74" xr3:uid="{8862B961-1F51-46E2-B575-87D3A66984A6}" name="Column62" dataDxfId="76"/>
    <tableColumn id="75" xr3:uid="{080BF745-C9E8-47F9-B6CD-1F054B553245}" name="Column63" dataDxfId="75"/>
    <tableColumn id="76" xr3:uid="{041B9BBD-C807-4F03-9E11-919A8971E2F2}" name="Column64" dataDxfId="74"/>
    <tableColumn id="77" xr3:uid="{A5A6C4A8-207D-4493-A09C-8B610E1D726E}" name="Column65" dataDxfId="73"/>
    <tableColumn id="78" xr3:uid="{AB77CD7C-CF0E-4250-922C-C4E6033DD3B4}" name="Column66" dataDxfId="72"/>
    <tableColumn id="79" xr3:uid="{C4C10E5D-A4D1-47D2-B4CE-E14732975159}" name="Column67" dataDxfId="71"/>
    <tableColumn id="80" xr3:uid="{84839B3A-7512-4494-8FE4-5278D9C73B7E}" name="Column68" dataDxfId="70"/>
    <tableColumn id="81" xr3:uid="{F51A22A7-6D33-4349-8E23-FF08462654F5}" name="Column69" dataDxfId="69"/>
    <tableColumn id="82" xr3:uid="{4AB94226-1F0C-485C-A0D1-62F0272359A6}" name="Column70" dataDxfId="68"/>
    <tableColumn id="83" xr3:uid="{ED1C2149-E213-44FC-9AC9-BB32405D0BA4}" name="Column71" dataDxfId="67"/>
    <tableColumn id="84" xr3:uid="{236BF4A2-6E57-4669-AB2B-19480268F23A}" name="Column72" dataDxfId="66"/>
    <tableColumn id="85" xr3:uid="{139B5F7F-02B9-4C39-8E8A-70B35201C22A}" name="Column73" dataDxfId="65"/>
    <tableColumn id="86" xr3:uid="{3E6DCE9B-785B-45A1-A08D-36ED62824177}" name="Column74" dataDxfId="64"/>
    <tableColumn id="87" xr3:uid="{769A47C6-E47C-4FF1-ACD6-A6BBCEF93AC3}" name="Column75" dataDxfId="63"/>
    <tableColumn id="88" xr3:uid="{BF33E36A-E42B-45EE-90C5-E9C2E320E394}" name="Column76" dataDxfId="6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1" dataDxfId="60" headerRowBorderDxfId="58" tableBorderDxfId="59">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7"/>
    <tableColumn id="2" xr3:uid="{00000000-0010-0000-0500-000002000000}" name="Region" dataDxfId="56">
      <calculatedColumnFormula>IFERROR(VLOOKUP(#REF!,DB!A:K,11,0),"")</calculatedColumnFormula>
    </tableColumn>
    <tableColumn id="3" xr3:uid="{00000000-0010-0000-0500-000003000000}" name="Count sites" dataDxfId="55"/>
    <tableColumn id="4" xr3:uid="{00000000-0010-0000-0500-000004000000}" name="Hub Site" dataDxfId="54">
      <calculatedColumnFormula>IFERROR(VLOOKUP(#REF!,DB!#REF!,7,0),"")</calculatedColumnFormula>
    </tableColumn>
    <tableColumn id="5" xr3:uid="{00000000-0010-0000-0500-000005000000}" name="Fault Level" dataDxfId="53"/>
    <tableColumn id="6" xr3:uid="{00000000-0010-0000-0500-000006000000}" name="PCM Created At" dataDxfId="52"/>
    <tableColumn id="7" xr3:uid="{00000000-0010-0000-0500-000007000000}" name="Elapsed Duration(Hrs)" dataDxfId="51">
      <calculatedColumnFormula>IFERROR(NOW()-#REF!,"-")</calculatedColumnFormula>
    </tableColumn>
    <tableColumn id="8" xr3:uid="{00000000-0010-0000-0500-000008000000}" name="Creat Fault First Time Occured" dataDxfId="50"/>
    <tableColumn id="9" xr3:uid="{00000000-0010-0000-0500-000009000000}" name="Power Source" dataDxfId="49">
      <calculatedColumnFormula>IFERROR(VLOOKUP(#REF!,DB!A:F,6,0),"")</calculatedColumnFormula>
    </tableColumn>
    <tableColumn id="10" xr3:uid="{00000000-0010-0000-0500-00000A000000}" name="Battery Backup Status" dataDxfId="48">
      <calculatedColumnFormula>IFERROR(VLOOKUP(#REF!,DB!A:G,7,0),"")</calculatedColumnFormula>
    </tableColumn>
    <tableColumn id="11" xr3:uid="{00000000-0010-0000-0500-00000B000000}" name="EM Field Feedback" dataDxfId="47"/>
    <tableColumn id="12" xr3:uid="{00000000-0010-0000-0500-00000C000000}" name="Site Owner" dataDxfId="46">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9" totalsRowShown="0" headerRowDxfId="45" dataDxfId="44" headerRowBorderDxfId="42" tableBorderDxfId="43" totalsRowBorderDxfId="41">
  <autoFilter ref="A1:L3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0"/>
    <tableColumn id="2" xr3:uid="{00000000-0010-0000-0900-000002000000}" name="Region" dataDxfId="39">
      <calculatedColumnFormula>IFERROR(VLOOKUP(D2,DB!A:K,11,0),"")</calculatedColumnFormula>
    </tableColumn>
    <tableColumn id="3" xr3:uid="{00000000-0010-0000-0900-000003000000}" name="Count sites" dataDxfId="38"/>
    <tableColumn id="4" xr3:uid="{00000000-0010-0000-0900-000004000000}" name="Hub Site" dataDxfId="37"/>
    <tableColumn id="5" xr3:uid="{00000000-0010-0000-0900-000005000000}" name="Fault Level" dataDxfId="36"/>
    <tableColumn id="6" xr3:uid="{00000000-0010-0000-0900-000006000000}" name="PCM Created At" dataDxfId="35"/>
    <tableColumn id="7" xr3:uid="{00000000-0010-0000-0900-000007000000}" name="Elapsed Duration(Hrs)" dataDxfId="34">
      <calculatedColumnFormula>IFERROR(NOW()-F2,"")</calculatedColumnFormula>
    </tableColumn>
    <tableColumn id="8" xr3:uid="{00000000-0010-0000-0900-000008000000}" name="Creat Fault First Time Occured" dataDxfId="33"/>
    <tableColumn id="9" xr3:uid="{00000000-0010-0000-0900-000009000000}" name="Power Source" dataDxfId="32">
      <calculatedColumnFormula>IFERROR(VLOOKUP(D2,DB!A:F,6,0),"")</calculatedColumnFormula>
    </tableColumn>
    <tableColumn id="10" xr3:uid="{00000000-0010-0000-0900-00000A000000}" name="Battery Backup Status" dataDxfId="31">
      <calculatedColumnFormula>IFERROR(VLOOKUP(D2,DB!A:G,7,0),"")</calculatedColumnFormula>
    </tableColumn>
    <tableColumn id="11" xr3:uid="{00000000-0010-0000-0900-00000B000000}" name="EM Field Feedback" dataDxfId="30"/>
    <tableColumn id="12" xr3:uid="{00000000-0010-0000-0900-00000C000000}" name="Site Owner" dataDxfId="29">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 totalsRowShown="0" headerRowDxfId="28" dataDxfId="27" headerRowBorderDxfId="25" tableBorderDxfId="26">
  <autoFilter ref="A1:L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4"/>
    <tableColumn id="2" xr3:uid="{00000000-0010-0000-0B00-000002000000}" name="Region" dataDxfId="23">
      <calculatedColumnFormula>IFERROR(VLOOKUP(D2,DB!A:K,11,0),"")</calculatedColumnFormula>
    </tableColumn>
    <tableColumn id="3" xr3:uid="{00000000-0010-0000-0B00-000003000000}" name="Count sites" dataDxfId="22"/>
    <tableColumn id="4" xr3:uid="{00000000-0010-0000-0B00-000004000000}" name="Hub Site" dataDxfId="21"/>
    <tableColumn id="5" xr3:uid="{00000000-0010-0000-0B00-000005000000}" name="Fault Level" dataDxfId="20"/>
    <tableColumn id="6" xr3:uid="{00000000-0010-0000-0B00-000006000000}" name="PCM Created At" dataDxfId="19"/>
    <tableColumn id="7" xr3:uid="{00000000-0010-0000-0B00-000007000000}" name="Elapsed Duration(Hrs)" dataDxfId="18">
      <calculatedColumnFormula>IFERROR(NOW()-F2,"")</calculatedColumnFormula>
    </tableColumn>
    <tableColumn id="8" xr3:uid="{00000000-0010-0000-0B00-000008000000}" name="Creat Fault First Time Occured" dataDxfId="17"/>
    <tableColumn id="9" xr3:uid="{00000000-0010-0000-0B00-000009000000}" name="Power Source" dataDxfId="16">
      <calculatedColumnFormula>IFERROR(VLOOKUP(D2,DB!A:F,6,0),"")</calculatedColumnFormula>
    </tableColumn>
    <tableColumn id="10" xr3:uid="{00000000-0010-0000-0B00-00000A000000}" name="Battery Backup Status" dataDxfId="15">
      <calculatedColumnFormula>IFERROR(VLOOKUP(D2,DB!A:G,7,0),"")</calculatedColumnFormula>
    </tableColumn>
    <tableColumn id="11" xr3:uid="{00000000-0010-0000-0B00-00000B000000}" name="EM Field Feedback" dataDxfId="14"/>
    <tableColumn id="12" xr3:uid="{00000000-0010-0000-0B00-00000C000000}" name="Site Owner" dataDxfId="13">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2" headerRowBorderDxfId="10" tableBorderDxfId="11">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9"/>
    <tableColumn id="2" xr3:uid="{0BC58C80-D8F9-4326-91CE-F4724239ABAD}" name="Region" dataDxfId="8">
      <calculatedColumnFormula>IFERROR(VLOOKUP(D2,DB!A:K,11,0),"")</calculatedColumnFormula>
    </tableColumn>
    <tableColumn id="3" xr3:uid="{1582C101-8DB0-460E-A09B-9ACCDBD476D1}" name="Count sites" dataDxfId="7"/>
    <tableColumn id="4" xr3:uid="{11269ED5-31A3-4597-89E1-6D59939CC4F4}" name="Hub Site" dataDxfId="6"/>
    <tableColumn id="5" xr3:uid="{111BD604-000E-404D-AC70-C13AB8E06888}" name="Fault Level" dataDxfId="5"/>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12" sqref="D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325.72338101852074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R1</v>
      </c>
      <c r="C3" s="137"/>
      <c r="D3" s="56" t="s">
        <v>9540</v>
      </c>
      <c r="E3" s="136"/>
      <c r="F3" s="135"/>
      <c r="G3" s="134">
        <f ca="1">IFERROR(NOW()-F3,"-")</f>
        <v>45988.671806944447</v>
      </c>
      <c r="H3" s="135"/>
      <c r="I3" s="137" t="str">
        <f>IFERROR(VLOOKUP(D3,DB!A:F,6,0),"")</f>
        <v>SCECO</v>
      </c>
      <c r="J3" s="137" t="str">
        <f>IFERROR(VLOOKUP(D3,DB!A:G,7,0),"")</f>
        <v>Vandalized</v>
      </c>
      <c r="K3" s="133"/>
      <c r="L3" s="132" t="str">
        <f>IFERROR(VLOOKUP(D3,DB!A:I,9,0),"")</f>
        <v>Latis</v>
      </c>
    </row>
    <row r="4" spans="1:15" s="61" customFormat="1" ht="15" customHeight="1">
      <c r="A4" s="138"/>
      <c r="B4" s="137" t="str">
        <f>IFERROR(VLOOKUP(D4,DB!A:K,11,0),"")</f>
        <v/>
      </c>
      <c r="C4" s="137"/>
      <c r="D4" s="56"/>
      <c r="E4" s="136"/>
      <c r="F4" s="135"/>
      <c r="G4" s="134">
        <f ca="1">IFERROR(NOW()-F4,"-")</f>
        <v>45988.671806944447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45988.671806944447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45988.671806944447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45988.671806944447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45988.671806944447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45988.671806944447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45988.671806944447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45988.671806944447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45988.671806944447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45988.671806944447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45988.671806944447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45988.671806944447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45988.671806944447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45988.671806944447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45988.671806944447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45988.671806944447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45988.671806944447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45988.671806944447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45988.671806944447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45988.671806944447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45988.671806944447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45988.671806944447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45988.671806944447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45988.671806944447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45988.671806944447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45988.671806944447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45988.671806944447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45988.671806944447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45988.671806944447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45988.671806944447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45988.671806944447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45988.671806944447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45988.671806944447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45988.671806944447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45988.671806944447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45988.671806944447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45988.671806944447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45988.671806944447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755D32D-0CFE-4A3D-8A54-53A47BE14A3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163.67196898148541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4.2843879629654111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7" t="str">
        <f>IFERROR(VLOOKUP(D5,DB!A:K,11,0),"")</f>
        <v/>
      </c>
      <c r="C5" s="18"/>
      <c r="D5" s="18"/>
      <c r="E5" s="99"/>
      <c r="F5" s="100"/>
      <c r="G5" s="101">
        <f ca="1">IFERROR(NOW()-F5,"-")</f>
        <v>45988.671806944447</v>
      </c>
      <c r="H5" s="100"/>
      <c r="I5" s="147" t="str">
        <f>IFERROR(VLOOKUP(D5,DB!A:F,6,0),"")</f>
        <v/>
      </c>
      <c r="J5" s="147" t="str">
        <f>IFERROR(VLOOKUP(D5,DB!A:G,7,0),"")</f>
        <v/>
      </c>
      <c r="K5" s="19"/>
      <c r="L5" s="147"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45988.671806944447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45988.671806944447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45988.671806944447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45988.671806944447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45988.671806944447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45988.671806944447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45988.671806944447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45988.671806944447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45988.671806944447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45988.671806944447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45988.671806944447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45988.671806944447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45988.671806944447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45988.671806944447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45988.671806944447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45988.671806944447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45988.671806944447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45988.671806944447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45988.671806944447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45988.671806944447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45988.671806944447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45988.671806944447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45988.671806944447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45988.671806944447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45988.671806944447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45988.671806944447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45988.671806944447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45988.671806944447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45988.671806944447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45988.671806944447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45988.671806944447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45988.671806944447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45988.671806944447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45988.671806944447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45988.671806944447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45988.671806944447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45988.671806944447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45988.671806944447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45988.671806944447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45988.671806944447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45988.671806944447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45988.671806944447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45988.671806944447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45988.671806944447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45988.671806944447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45988.671806944447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45988.671806944447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45988.671806944447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45988.671806944447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45988.671806944447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45988.671806944447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45988.671806944447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45988.671806944447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45988.671806944447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45988.671806944447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45988.671806944447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45988.671806944447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45988.671806944447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45988.671806944447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45988.671806944447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45988.671806944447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45988.671806944447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45988.671806944447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45988.671806944447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45988.671806944447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45988.671806944447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45988.671806944447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45988.671806944447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45988.671806944447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45988.671806944447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45988.671806944447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45988.671806944447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45988.671806944447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45988.671806944447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45988.671806944447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45988.671806944447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45988.671806944447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45988.671806944447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45988.671806944447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45988.671806944447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45988.671806944447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45988.671806944447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45988.671806944447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45988.671806944447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45988.671806944447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45988.671806944447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45988.671806944447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45988.671806944447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45988.671806944447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45988.671806944447</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45988.671806944447</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45988.671806944447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45988.671806944447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45988.671806944447</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45988.671806944447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45988.671806944447</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45988.671806944447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45988.671806944447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45988.671806944447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45988.671806944447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45988.671806944447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45988.671806944447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45988.671806944447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45988.671806944447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45988.671806944447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45988.671806944447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45988.671806944447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45988.671806944447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45988.671806944447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45988.671806944447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45988.671806944447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45988.671806944447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45988.671806944447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45988.671806944447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45988.671806944447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45988.671806944447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45988.671806944447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45988.671806944447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45988.671806944447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45988.671806944447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45988.671806944447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45988.671806944447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45988.671806944447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45988.671806944447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45988.671806944447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45988.671806944447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45988.671806944447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45988.671806944447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45988.671806944447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45988.671806944447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45988.671806944447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45988.671806944447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45988.671806944447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45988.671806944447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45988.671806944447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45988.671806944447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45988.671806944447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45988.671806944447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45988.671806944447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45988.671806944447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45988.671806944447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45988.671806944447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45988.671806944447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45988.671806944447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45988.671806944447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45988.671806944447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45988.671806944447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45988.671806944447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45988.671806944447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45988.671806944447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45988.671806944447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45988.671806944447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45988.671806944447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45988.671806944447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45988.671806944447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45988.671806944447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45988.671806944447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45988.671806944447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45988.671806944447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45988.671806944447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45988.671806944447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45988.671806944447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45988.671806944447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45988.671806944447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45988.671806944447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45988.671806944447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45988.671806944447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45988.671806944447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45988.671806944447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45988.671806944447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45988.671806944447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45988.671806944447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45988.671806944447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45988.671806944447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45988.671806944447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45988.671806944447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45988.671806944447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45988.671806944447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45988.671806944447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45988.671806944447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45988.671806944447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45988.671806944447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45988.671806944447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45988.671806944447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45988.671806944447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45988.671806944447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45988.671806944447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45988.671806944447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45988.671806944447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45988.671806944447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45988.671806944447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45988.671806944447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45988.671806944447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45988.671806944447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45988.671806944447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45988.671806944447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45988.671806944447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45988.671806944447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45988.671806944447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45988.671806944447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45988.671806944447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45988.671806944447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45988.671806944447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45988.671806944447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45988.671806944447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45988.671806944447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45988.671806944447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45988.671806944447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45988.671806944447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45988.671806944447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45988.671806944447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45988.671806944447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45988.671806944447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45988.671806944447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45988.671806944447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45988.671806944447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45988.671806944447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45988.671806944447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45988.671806944447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45988.671806944447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45988.671806944447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45988.671806944447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45988.671806944447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45988.671806944447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45988.671806944447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45988.671806944447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45988.671806944447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45988.671806944447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45988.671806944447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45988.671806944447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45988.671806944447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45988.671806944447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45988.671806944447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45988.671806944447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45988.671806944447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45988.671806944447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45988.671806944447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45988.671806944447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45988.671806944447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45988.671806944447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45988.671806944447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45988.671806944447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45988.671806944447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45988.671806944447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45988.671806944447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45988.671806944447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45988.671806944447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45988.671806944447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45988.671806944447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45988.671806944447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45988.671806944447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45988.671806944447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45988.671806944447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45988.671806944447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45988.671806944447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45988.671806944447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45988.671806944447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45988.671806944447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45988.671806944447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45988.671806944447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45988.671806944447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45988.671806944447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45988.671806944447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45988.671806944447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45988.671806944447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45988.671806944447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45988.671806944447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45988.671806944447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45988.671806944447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45988.671806944447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45988.671806944447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45988.671806944447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45988.671806944447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45988.671806944447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45988.671806944447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45988.671806944447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45988.671806944447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45988.671806944447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45988.671806944447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45988.671806944447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45988.671806944447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45988.671806944447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45988.671806944447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45988.671806944447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45988.671806944447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45988.671806944447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45988.671806944447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45988.671806944447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45988.671806944447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45988.671806944447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45988.671806944447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45988.671806944447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45988.671806944447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45988.671806944447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45988.671806944447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45988.671806944447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45988.671806944447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45988.671806944447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45988.671806944447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45988.671806944447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45988.671806944447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45988.671806944447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45988.671806944447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45988.671806944447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45988.671806944447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45988.671806944447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45988.671806944447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45988.671806944447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45988.671806944447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45988.671806944447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45988.671806944447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45988.671806944447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45988.671806944447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45988.671806944447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45988.671806944447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45988.671806944447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45988.671806944447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45988.671806944447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45988.671806944447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45988.671806944447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45988.671806944447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45988.671806944447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45988.671806944447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45988.671806944447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45988.671806944447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45988.671806944447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45988.671806944447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45988.671806944447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45988.671806944447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45988.671806944447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45988.671806944447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45988.671806944447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45988.671806944447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45988.671806944447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45988.671806944447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45988.671806944447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45988.671806944447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45988.671806944447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45988.671806944447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45988.671806944447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45988.671806944447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45988.671806944447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45988.671806944447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45988.671806944447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45988.671806944447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45988.671806944447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45988.671806944447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45988.671806944447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45988.671806944447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45988.671806944447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45988.671806944447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45988.671806944447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45988.671806944447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45988.671806944447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45988.671806944447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45988.671806944447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45988.671806944447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45988.671806944447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45988.671806944447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45988.671806944447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45988.671806944447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45988.671806944447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45988.671806944447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45988.671806944447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45988.671806944447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45988.671806944447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45988.671806944447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45988.671806944447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45988.671806944447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45988.671806944447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45988.671806944447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45988.671806944447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45988.671806944447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45988.671806944447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45988.671806944447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45988.671806944447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45988.671806944447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45988.671806944447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45988.671806944447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45988.671806944447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45988.671806944447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45988.671806944447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45988.671806944447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45988.671806944447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45988.671806944447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45988.671806944447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45988.671806944447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45988.671806944447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45988.671806944447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45988.671806944447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45988.671806944447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45988.671806944447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45988.671806944447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45988.671806944447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45988.671806944447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45988.671806944447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45988.671806944447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45988.671806944447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45988.671806944447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45988.671806944447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45988.671806944447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45988.671806944447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45988.671806944447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45988.671806944447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45988.671806944447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45988.671806944447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45988.671806944447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45988.671806944447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45988.671806944447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45988.671806944447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45988.671806944447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45988.671806944447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45988.671806944447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45988.671806944447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45988.671806944447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45988.671806944447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45988.671806944447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45988.671806944447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45988.671806944447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45988.671806944447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45988.671806944447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45988.671806944447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45988.671806944447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45988.671806944447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45988.671806944447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45988.671806944447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45988.671806944447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45988.671806944447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45988.671806944447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45988.671806944447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45988.671806944447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45988.671806944447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45988.671806944447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45988.671806944447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45988.671806944447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45988.671806944447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45988.671806944447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45988.671806944447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45988.671806944447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45988.671806944447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45988.671806944447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45988.671806944447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45988.671806944447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45988.671806944447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45988.671806944447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45988.671806944447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45988.671806944447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45988.671806944447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45988.671806944447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45988.671806944447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45988.671806944447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45988.671806944447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45988.671806944447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45988.671806944447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45988.671806944447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45988.671806944447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45988.671806944447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45988.671806944447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45988.671806944447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45988.671806944447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45988.671806944447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45988.671806944447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45988.671806944447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45988.671806944447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45988.671806944447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45988.671806944447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45988.671806944447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45988.671806944447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45988.671806944447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45988.671806944447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45988.671806944447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45988.671806944447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45988.671806944447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45988.671806944447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45988.671806944447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45988.671806944447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45988.671806944447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45988.671806944447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45988.671806944447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45988.671806944447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45988.671806944447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45988.671806944447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45988.671806944447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45988.671806944447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45988.671806944447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45988.671806944447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45988.671806944447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45988.671806944447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45988.671806944447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45988.671806944447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45988.671806944447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45988.671806944447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45988.671806944447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45988.671806944447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45988.671806944447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45988.671806944447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45988.671806944447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45988.671806944447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45988.671806944447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45988.671806944447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45988.671806944447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45988.671806944447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45988.671806944447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45988.671806944447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45988.671806944447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45988.671806944447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45988.671806944447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45988.671806944447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45988.671806944447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45988.671806944447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45988.671806944447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45988.671806944447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45988.671806944447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45988.671806944447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45988.671806944447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45988.671806944447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45988.671806944447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45988.671806944447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45988.671806944447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45988.671806944447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45988.671806944447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45988.671806944447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45988.671806944447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45988.671806944447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45988.671806944447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45988.671806944447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45988.671806944447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45988.671806944447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45988.671806944447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45988.671806944447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45988.671806944447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45988.671806944447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45988.671806944447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45988.671806944447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45988.671806944447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45988.671806944447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45988.671806944447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45988.671806944447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45988.671806944447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45988.671806944447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45988.671806944447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45988.671806944447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45988.671806944447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45988.671806944447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45988.671806944447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45988.671806944447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45988.671806944447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45988.671806944447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45988.671806944447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45988.671806944447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45988.671806944447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45988.671806944447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45988.671806944447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45988.671806944447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45988.671806944447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45988.671806944447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45988.671806944447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45988.671806944447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45988.671806944447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45988.671806944447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45988.671806944447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45988.671806944447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45988.671806944447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45988.671806944447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45988.671806944447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45988.671806944447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45988.671806944447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45988.671806944447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45988.671806944447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45988.671806944447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45988.671806944447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45988.671806944447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45988.671806944447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45988.671806944447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45988.671806944447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45988.671806944447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45988.671806944447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45988.671806944447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45988.671806944447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45988.671806944447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45988.671806944447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45988.671806944447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45988.671806944447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45988.671806944447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45988.671806944447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45988.671806944447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45988.671806944447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45988.671806944447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45988.671806944447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45988.671806944447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45988.671806944447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45988.671806944447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45988.671806944447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45988.671806944447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45988.671806944447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45988.671806944447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45988.671806944447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45988.671806944447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45988.671806944447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45988.671806944447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45988.671806944447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45988.671806944447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45988.671806944447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45988.671806944447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45988.671806944447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45988.671806944447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45988.671806944447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45988.671806944447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45988.671806944447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45988.671806944447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45988.671806944447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45988.671806944447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45988.671806944447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45988.671806944447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45988.671806944447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45988.671806944447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45988.671806944447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45988.671806944447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45988.671806944447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45988.671806944447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45988.671806944447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45988.671806944447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45988.671806944447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45988.671806944447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45988.671806944447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45988.671806944447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45988.671806944447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45988.671806944447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45988.671806944447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45988.671806944447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45988.671806944447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45988.671806944447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45988.671806944447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45988.671806944447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45988.671806944447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45988.671806944447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45988.671806944447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45988.671806944447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45988.671806944447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45988.671806944447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45988.671806944447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45988.671806944447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45988.671806944447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45988.671806944447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45988.671806944447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45988.671806944447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45988.671806944447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45988.671806944447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45988.671806944447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45988.671806944447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45988.671806944447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45988.671806944447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45988.671806944447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45988.671806944447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45988.671806944447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45988.671806944447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45988.671806944447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45988.671806944447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45988.671806944447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45988.671806944447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45988.671806944447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45988.671806944447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45988.671806944447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45988.671806944447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45988.671806944447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45988.671806944447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45988.671806944447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45988.671806944447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45988.671806944447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45988.671806944447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45988.671806944447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45988.671806944447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45988.671806944447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45988.671806944447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45988.671806944447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45988.671806944447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45988.671806944447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45988.671806944447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45988.671806944447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45988.671806944447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45988.671806944447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45988.671806944447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45988.671806944447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45988.671806944447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45988.671806944447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45988.671806944447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45988.671806944447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45988.671806944447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45988.671806944447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45988.671806944447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45988.671806944447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45988.671806944447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45988.671806944447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45988.671806944447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45988.671806944447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45988.671806944447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45988.671806944447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45988.671806944447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45988.671806944447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45988.671806944447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45988.671806944447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45988.671806944447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45988.671806944447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45988.671806944447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45988.671806944447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45988.671806944447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45988.671806944447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45988.671806944447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45988.671806944447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45988.671806944447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45988.671806944447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45988.671806944447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45988.671806944447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45988.671806944447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45988.671806944447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45988.671806944447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45988.671806944447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45988.671806944447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45988.671806944447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45988.671806944447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45988.671806944447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45988.671806944447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45988.671806944447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45988.671806944447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45988.671806944447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45988.671806944447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45988.671806944447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45988.671806944447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45988.671806944447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45988.671806944447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45988.671806944447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45988.671806944447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45988.671806944447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45988.671806944447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45988.671806944447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45988.671806944447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45988.671806944447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45988.671806944447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45988.671806944447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45988.671806944447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45988.671806944447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45988.671806944447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45988.671806944447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45988.671806944447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45988.671806944447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45988.671806944447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45988.671806944447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45988.671806944447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45988.671806944447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45988.671806944447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45988.671806944447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45988.671806944447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45988.671806944447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45988.671806944447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45988.671806944447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45988.671806944447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45988.671806944447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45988.671806944447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45988.671806944447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45988.671806944447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45988.671806944447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45988.671806944447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45988.671806944447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45988.671806944447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45988.671806944447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45988.671806944447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45988.671806944447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45988.671806944447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45988.671806944447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45988.671806944447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45988.671806944447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45988.671806944447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45988.671806944447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45988.671806944447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45988.671806944447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45988.671806944447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45988.671806944447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45988.671806944447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45988.671806944447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45988.671806944447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45988.671806944447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45988.671806944447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45988.671806944447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45988.671806944447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45988.671806944447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45988.671806944447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45988.671806944447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45988.671806944447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45988.671806944447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45988.671806944447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45988.671806944447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45988.671806944447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45988.671806944447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45988.671806944447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45988.671806944447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45988.671806944447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45988.671806944447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45988.671806944447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45988.671806944447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45988.671806944447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45988.671806944447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45988.671806944447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45988.671806944447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45988.671806944447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45988.671806944447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45988.671806944447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45988.671806944447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45988.671806944447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45988.671806944447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45988.671806944447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45988.671806944447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45988.671806944447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45988.671806944447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45988.671806944447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45988.671806944447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45988.671806944447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45988.671806944447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45988.671806944447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45988.671806944447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45988.671806944447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45988.671806944447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45988.671806944447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45988.671806944447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45988.671806944447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45988.671806944447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45988.671806944447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45988.671806944447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45988.671806944447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45988.671806944447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45988.671806944447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45988.671806944447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45988.671806944447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45988.671806944447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45988.671806944447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45988.671806944447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45988.671806944447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45988.671806944447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45988.671806944447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45988.671806944447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45988.671806944447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45988.671806944447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45988.671806944447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45988.671806944447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45988.671806944447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45988.671806944447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45988.671806944447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45988.671806944447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45988.671806944447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45988.671806944447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45988.671806944447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45988.671806944447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45988.671806944447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45988.671806944447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45988.671806944447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45988.671806944447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45988.671806944447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45988.671806944447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45988.671806944447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45988.671806944447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45988.671806944447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45988.671806944447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45988.671806944447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45988.671806944447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45988.671806944447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45988.671806944447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45988.671806944447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45988.671806944447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45988.671806944447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45988.671806944447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45988.671806944447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45988.671806944447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45988.671806944447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45988.671806944447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45988.671806944447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45988.671806944447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45988.671806944447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45988.671806944447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45988.671806944447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45988.671806944447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45988.671806944447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45988.671806944447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45988.671806944447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45988.671806944447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45988.671806944447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45988.671806944447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45988.671806944447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45988.671806944447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45988.671806944447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45988.671806944447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45988.671806944447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45988.671806944447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45988.671806944447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45988.671806944447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45988.671806944447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45988.671806944447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45988.671806944447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45988.671806944447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45988.671806944447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45988.671806944447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45988.671806944447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45988.671806944447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45988.671806944447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45988.671806944447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45988.671806944447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45988.671806944447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45988.671806944447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45988.671806944447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45988.671806944447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45988.671806944447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45988.671806944447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45988.671806944447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45988.671806944447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45988.671806944447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45988.671806944447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45988.671806944447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45988.671806944447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45988.671806944447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45988.671806944447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45988.671806944447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45988.671806944447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45988.671806944447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45988.671806944447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45988.671806944447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45988.671806944447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45988.671806944447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45988.671806944447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45988.671806944447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45988.671806944447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45988.671806944447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45988.671806944447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45988.671806944447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45988.671806944447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45988.671806944447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45988.671806944447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45988.671806944447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45988.671806944447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45988.671806944447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45988.671806944447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45988.671806944447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45988.671806944447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45988.671806944447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45988.671806944447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45988.671806944447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45988.671806944447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45988.671806944447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45988.671806944447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45988.671806944447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45988.671806944447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45988.671806944447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45988.671806944447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45988.671806944447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45988.671806944447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45988.671806944447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45988.671806944447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45988.671806944447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45988.671806944447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45988.671806944447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45988.671806944447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45988.671806944447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45988.671806944447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45988.671806944447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45988.671806944447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45988.671806944447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45988.671806944447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45988.671806944447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45988.671806944447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45988.671806944447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45988.671806944447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45988.671806944447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45988.671806944447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45988.671806944447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45988.671806944447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45988.671806944447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45988.671806944447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45988.671806944447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45988.671806944447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45988.671806944447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45988.671806944447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45988.671806944447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45988.671806944447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45988.671806944447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45988.671806944447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45988.671806944447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45988.671806944447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45988.671806944447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45988.671806944447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45988.671806944447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45988.671806944447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45988.671806944447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45988.671806944447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45988.671806944447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45988.671806944447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45988.671806944447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45988.671806944447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45988.671806944447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45988.671806944447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45988.671806944447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45988.671806944447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45988.671806944447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45988.671806944447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45988.671806944447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45988.671806944447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45988.671806944447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45988.671806944447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45988.671806944447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45988.671806944447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45988.671806944447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45988.671806944447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45988.671806944447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45988.671806944447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45988.671806944447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45988.671806944447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45988.671806944447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45988.671806944447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45988.671806944447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45988.671806944447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45988.671806944447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45988.671806944447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45988.671806944447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45988.671806944447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45988.671806944447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45988.671806944447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45988.671806944447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45988.671806944447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45988.671806944447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45988.671806944447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45988.671806944447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45988.671806944447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45988.671806944447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45988.671806944447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45988.671806944447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45988.671806944447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45988.671806944447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45988.671806944447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45988.671806944447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45988.671806944447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45988.671806944447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45988.671806944447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45988.671806944447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45988.671806944447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45988.671806944447</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285.19108935185068</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7" ca="1" si="0">IFERROR(NOW()-F3,"")</f>
        <v>0.30236250000598375</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0.2070037037046859</v>
      </c>
      <c r="H4" s="92">
        <v>45988.559374999997</v>
      </c>
      <c r="I4" s="92" t="str">
        <f>IFERROR(VLOOKUP(D4,DB!A:F,6,0),"")</f>
        <v>SCECO</v>
      </c>
      <c r="J4" s="92" t="str">
        <f>IFERROR(VLOOKUP(D4,DB!A:G,7,0),"")</f>
        <v>Good</v>
      </c>
      <c r="K4" s="94" t="s">
        <v>39110</v>
      </c>
      <c r="L4" s="88" t="str">
        <f>IFERROR(VLOOKUP(D4,DB!A:I,9,0),"")</f>
        <v>Latis</v>
      </c>
    </row>
    <row r="5" spans="1:16" ht="15" customHeight="1">
      <c r="A5" s="110" t="s">
        <v>39112</v>
      </c>
      <c r="B5" s="110" t="str">
        <f>IFERROR(VLOOKUP(D5,DB!A:K,11,0),"")</f>
        <v>R4</v>
      </c>
      <c r="C5" s="90">
        <v>1</v>
      </c>
      <c r="D5" s="88" t="s">
        <v>30542</v>
      </c>
      <c r="E5" s="91" t="s">
        <v>39021</v>
      </c>
      <c r="F5" s="92"/>
      <c r="G5" s="93">
        <f t="shared" ca="1" si="0"/>
        <v>45988.671806944447</v>
      </c>
      <c r="H5" s="92">
        <v>45988.576631944445</v>
      </c>
      <c r="I5" s="110" t="str">
        <f>IFERROR(VLOOKUP(D5,DB!A:F,6,0),"")</f>
        <v>SCECO</v>
      </c>
      <c r="J5" s="110" t="str">
        <f>IFERROR(VLOOKUP(D5,DB!A:G,7,0),"")</f>
        <v>Weak</v>
      </c>
      <c r="K5" s="94" t="s">
        <v>39113</v>
      </c>
      <c r="L5" s="88" t="str">
        <f>IFERROR(VLOOKUP(D5,DB!A:I,9,0),"")</f>
        <v>Latis</v>
      </c>
    </row>
    <row r="6" spans="1:16" ht="15" customHeight="1">
      <c r="A6" s="110"/>
      <c r="B6" s="110" t="str">
        <f>IFERROR(VLOOKUP(D6,DB!A:K,11,0),"")</f>
        <v/>
      </c>
      <c r="C6" s="90"/>
      <c r="D6" s="88"/>
      <c r="E6" s="91"/>
      <c r="F6" s="92"/>
      <c r="G6" s="93">
        <f t="shared" ca="1" si="0"/>
        <v>45988.671806944447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45988.671806944447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45988.671806944447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45988.671806944447</v>
      </c>
      <c r="H9" s="92"/>
      <c r="I9" s="110" t="str">
        <f>IFERROR(VLOOKUP(D9,DB!A:F,6,0),"")</f>
        <v/>
      </c>
      <c r="J9" s="110" t="str">
        <f>IFERROR(VLOOKUP(D9,DB!A:G,7,0),"")</f>
        <v/>
      </c>
      <c r="K9" s="94"/>
      <c r="L9" s="88" t="str">
        <f>IFERROR(VLOOKUP(D9,DB!A:I,9,0),"")</f>
        <v/>
      </c>
    </row>
    <row r="10" spans="1:16" ht="15" customHeight="1">
      <c r="A10" s="110"/>
      <c r="B10" s="110" t="str">
        <f>IFERROR(VLOOKUP(D10,DB!A:K,11,0),"")</f>
        <v/>
      </c>
      <c r="C10" s="90"/>
      <c r="D10" s="146"/>
      <c r="E10" s="91"/>
      <c r="F10" s="92"/>
      <c r="G10" s="93">
        <f t="shared" ca="1" si="0"/>
        <v>45988.671806944447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45988.671806944447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45988.671806944447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45988.671806944447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45988.671806944447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45988.671806944447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45988.671806944447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45988.671806944447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45988.671806944447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45988.671806944447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45988.671806944447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45988.671806944447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45988.671806944447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45988.671806944447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45988.671806944447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45988.671806944447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45988.671806944447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45988.671806944447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45988.671806944447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45988.671806944447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45988.671806944447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45988.671806944447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45988.671806944447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45988.671806944447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45988.671806944447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45988.671806944447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45988.671806944447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45988.671806944447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45988.671806944447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45988.671806944447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45988.671806944447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45988.671806944447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45988.671806944447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45988.671806944447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45988.671806944447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45988.671806944447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45988.671806944447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45988.671806944447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45988.671806944447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45988.671806944447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45988.671806944447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45988.671806944447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45988.671806944447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45988.671806944447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45988.671806944447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45988.671806944447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45988.671806944447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45988.671806944447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45988.671806944447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45988.671806944447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45988.671806944447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45988.671806944447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45988.671806944447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45988.671806944447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45988.671806944447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45988.671806944447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45988.671806944447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45988.671806944447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45988.671806944447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45988.671806944447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45988.671806944447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45988.671806944447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45988.671806944447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45988.671806944447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45988.671806944447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45988.671806944447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45988.671806944447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45988.671806944447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45988.671806944447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45988.671806944447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45988.671806944447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45988.671806944447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45988.671806944447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45988.671806944447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45988.671806944447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45988.671806944447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45988.671806944447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45988.671806944447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45988.671806944447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45988.671806944447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45988.671806944447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45988.671806944447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45988.671806944447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45988.671806944447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45988.671806944447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45988.671806944447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45988.671806944447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45988.671806944447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45988.671806944447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45988.671806944447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45988.671806944447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45988.671806944447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45988.671806944447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45988.671806944447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45988.671806944447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45988.671806944447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45988.671806944447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45988.671806944447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45988.671806944447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45988.671806944447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45988.671806944447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45988.671806944447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45988.671806944447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45988.671806944447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45988.671806944447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45988.671806944447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45988.671806944447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45988.671806944447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45988.671806944447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45988.671806944447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45988.671806944447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45988.671806944447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45988.671806944447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45988.671806944447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45988.671806944447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45988.671806944447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45988.671806944447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45988.671806944447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45988.671806944447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45988.671806944447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45988.671806944447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45988.671806944447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45988.671806944447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45988.671806944447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45988.671806944447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45988.671806944447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45988.671806944447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45988.671806944447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45988.671806944447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45988.671806944447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45988.671806944447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45988.671806944447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45988.671806944447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45988.671806944447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45988.671806944447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45988.671806944447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209" ca="1" si="3">IFERROR(NOW()-F146,"")</f>
        <v>45988.671806944447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45988.671806944447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45988.671806944447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45988.671806944447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45988.671806944447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45988.671806944447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45988.671806944447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45988.671806944447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45988.671806944447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45988.671806944447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45988.671806944447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45988.671806944447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45988.671806944447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45988.671806944447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45988.671806944447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45988.671806944447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45988.671806944447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45988.671806944447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45988.671806944447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45988.671806944447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45988.671806944447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45988.671806944447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45988.671806944447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45988.671806944447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45988.671806944447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45988.671806944447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45988.671806944447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45988.671806944447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45988.671806944447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45988.671806944447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45988.671806944447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45988.671806944447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45988.671806944447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45988.671806944447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45988.671806944447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45988.671806944447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45988.671806944447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45988.671806944447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45988.671806944447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45988.671806944447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45988.671806944447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45988.671806944447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45988.671806944447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45988.671806944447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45988.671806944447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45988.671806944447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45988.671806944447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45988.671806944447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45988.671806944447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45988.671806944447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45988.671806944447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45988.671806944447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45988.671806944447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45988.671806944447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45988.671806944447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45988.671806944447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45988.671806944447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45988.671806944447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45988.671806944447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45988.671806944447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45988.671806944447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45988.671806944447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45988.671806944447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45988.671806944447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ref="G210:G273" ca="1" si="4">IFERROR(NOW()-F210,"")</f>
        <v>45988.671806944447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45988.671806944447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45988.671806944447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45988.671806944447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45988.671806944447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45988.671806944447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45988.671806944447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45988.671806944447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45988.671806944447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45988.671806944447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45988.671806944447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45988.671806944447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45988.671806944447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45988.671806944447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45988.671806944447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45988.671806944447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45988.671806944447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45988.671806944447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45988.671806944447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45988.671806944447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45988.671806944447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45988.671806944447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45988.671806944447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45988.671806944447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45988.671806944447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45988.671806944447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45988.671806944447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45988.671806944447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45988.671806944447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45988.671806944447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45988.671806944447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45988.671806944447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45988.671806944447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45988.671806944447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45988.671806944447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45988.671806944447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45988.671806944447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45988.671806944447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45988.671806944447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45988.671806944447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45988.671806944447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45988.671806944447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45988.671806944447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45988.671806944447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45988.671806944447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45988.671806944447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45988.671806944447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45988.671806944447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45988.671806944447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45988.671806944447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45988.671806944447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45988.671806944447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45988.671806944447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45988.671806944447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45988.671806944447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45988.671806944447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45988.671806944447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45988.671806944447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45988.671806944447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45988.671806944447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45988.671806944447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45988.671806944447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45988.671806944447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45988.671806944447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ref="G274:G319" ca="1" si="5">IFERROR(NOW()-F274,"")</f>
        <v>45988.671806944447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45988.671806944447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45988.671806944447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45988.671806944447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45988.671806944447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45988.671806944447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45988.671806944447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45988.671806944447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45988.671806944447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45988.671806944447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45988.671806944447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45988.671806944447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45988.671806944447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45988.671806944447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45988.671806944447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45988.671806944447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45988.671806944447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45988.671806944447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45988.671806944447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45988.671806944447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45988.671806944447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45988.671806944447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45988.671806944447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45988.671806944447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45988.671806944447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45988.671806944447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45988.671806944447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45988.671806944447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45988.671806944447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45988.671806944447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45988.671806944447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45988.671806944447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45988.671806944447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45988.671806944447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45988.671806944447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45988.671806944447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45988.671806944447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45988.671806944447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45988.671806944447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45988.671806944447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45988.671806944447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45988.671806944447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45988.671806944447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45988.671806944447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45988.671806944447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45988.671806944447</v>
      </c>
      <c r="H319" s="92"/>
      <c r="I319" s="110" t="str">
        <f>IFERROR(VLOOKUP(D319,DB!A:F,6,0),"")</f>
        <v/>
      </c>
      <c r="J319" s="110" t="str">
        <f>IFERROR(VLOOKUP(D319,DB!A:G,7,0),"")</f>
        <v/>
      </c>
      <c r="K319" s="94"/>
      <c r="L319" s="88" t="str">
        <f>IFERROR(VLOOKUP(D319,DB!A:I,9,0),"")</f>
        <v/>
      </c>
    </row>
  </sheetData>
  <dataValidations count="2">
    <dataValidation allowBlank="1" showInputMessage="1" showErrorMessage="1" sqref="E1" xr:uid="{A4F81451-56CC-4543-9497-104C4E44EE4B}"/>
    <dataValidation type="list" allowBlank="1" showInputMessage="1" showErrorMessage="1" sqref="E2:E3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96.83974675925856</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62.482929629630235</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40.010695833334466</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7.2985083333333023</v>
      </c>
      <c r="H5" s="119">
        <v>45981.360798611109</v>
      </c>
      <c r="I5" s="106" t="str">
        <f>IFERROR(VLOOKUP(D5,DB!A:F,6,0),"")</f>
        <v>SCECO</v>
      </c>
      <c r="J5" s="106" t="str">
        <f>IFERROR(VLOOKUP(D5,DB!A:G,7,0),"")</f>
        <v>Dead</v>
      </c>
      <c r="K5" s="106" t="s">
        <v>39121</v>
      </c>
      <c r="L5" s="106" t="str">
        <f>IFERROR(VLOOKUP(D5,DB!A:I,9,0),"")</f>
        <v>Latis</v>
      </c>
    </row>
    <row r="6" spans="1:13">
      <c r="A6" s="37" t="s">
        <v>39122</v>
      </c>
      <c r="B6" s="37" t="str">
        <f>IFERROR(VLOOKUP(D6,DB!A:K,11,0),"")</f>
        <v>R5</v>
      </c>
      <c r="C6" s="37">
        <v>1</v>
      </c>
      <c r="D6" s="37" t="s">
        <v>33392</v>
      </c>
      <c r="E6" s="106" t="s">
        <v>39021</v>
      </c>
      <c r="F6" s="38">
        <v>45988.61824074074</v>
      </c>
      <c r="G6" s="144">
        <f t="shared" ref="G6:G22" ca="1" si="2">IFERROR(NOW()-F6,"")</f>
        <v>5.3566203707305249E-2</v>
      </c>
      <c r="H6" s="38">
        <v>45988.604351851849</v>
      </c>
      <c r="I6" s="37" t="str">
        <f>IFERROR(VLOOKUP(D6,DB!A:F,6,0),"")</f>
        <v>SCECO</v>
      </c>
      <c r="J6" s="37" t="str">
        <f>IFERROR(VLOOKUP(D6,DB!A:G,7,0),"")</f>
        <v>In progress</v>
      </c>
      <c r="K6" s="37" t="s">
        <v>39123</v>
      </c>
      <c r="L6" s="37" t="str">
        <f>IFERROR(VLOOKUP(D6,DB!A:I,9,0),"")</f>
        <v>Latis</v>
      </c>
    </row>
    <row r="7" spans="1:13">
      <c r="A7" s="37" t="s">
        <v>39124</v>
      </c>
      <c r="B7" s="37" t="str">
        <f>IFERROR(VLOOKUP(D7,DB!A:K,11,0),"")</f>
        <v>R5</v>
      </c>
      <c r="C7" s="37">
        <v>1</v>
      </c>
      <c r="D7" s="37" t="s">
        <v>35006</v>
      </c>
      <c r="E7" s="106" t="s">
        <v>39021</v>
      </c>
      <c r="F7" s="38" t="s">
        <v>24</v>
      </c>
      <c r="G7" s="144" t="str">
        <f t="shared" ca="1" si="2"/>
        <v/>
      </c>
      <c r="H7" s="38">
        <v>45988.606817129628</v>
      </c>
      <c r="I7" s="37" t="str">
        <f>IFERROR(VLOOKUP(D7,DB!A:F,6,0),"")</f>
        <v>SCECO</v>
      </c>
      <c r="J7" s="37" t="str">
        <f>IFERROR(VLOOKUP(D7,DB!A:G,7,0),"")</f>
        <v>Weak</v>
      </c>
      <c r="K7" s="37" t="s">
        <v>39125</v>
      </c>
      <c r="L7" s="37" t="str">
        <f>IFERROR(VLOOKUP(D7,DB!A:I,9,0),"")</f>
        <v>Latis</v>
      </c>
    </row>
    <row r="8" spans="1:13">
      <c r="A8" s="37"/>
      <c r="B8" s="37" t="str">
        <f>IFERROR(VLOOKUP(D8,DB!A:K,11,0),"")</f>
        <v/>
      </c>
      <c r="C8" s="37"/>
      <c r="D8" s="37"/>
      <c r="E8" s="37"/>
      <c r="F8" s="38"/>
      <c r="G8" s="144">
        <f t="shared" ca="1" si="2"/>
        <v>45988.671806944447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45988.671806944447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45988.671806944447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45988.671806944447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45988.671806944447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45988.671806944447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45988.671806944447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45988.671806944447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45988.671806944447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45988.671806944447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45988.671806944447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45988.671806944447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45988.671806944447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45988.671806944447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45988.671806944447</v>
      </c>
      <c r="H22" s="38"/>
      <c r="I22" s="37" t="str">
        <f>IFERROR(VLOOKUP(D22,DB!A:F,6,0),"")</f>
        <v/>
      </c>
      <c r="J22" s="37" t="str">
        <f>IFERROR(VLOOKUP(D22,DB!A:G,7,0),"")</f>
        <v/>
      </c>
      <c r="K22" s="37"/>
      <c r="L22" s="37" t="str">
        <f>IFERROR(VLOOKUP(D22,DB!A:I,9,0),"")</f>
        <v/>
      </c>
    </row>
  </sheetData>
  <dataValidations count="2">
    <dataValidation allowBlank="1" showInputMessage="1" showErrorMessage="1" sqref="E1" xr:uid="{920C6338-E771-4DAE-8C89-92A9093EA4DE}"/>
    <dataValidation type="list" allowBlank="1" showInputMessage="1" showErrorMessage="1" sqref="E2:E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8"/>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52" t="s">
        <v>39126</v>
      </c>
      <c r="B2" s="124" t="str">
        <f>IFERROR(VLOOKUP(D2,DB!A:K,11,0),"")</f>
        <v>R6</v>
      </c>
      <c r="C2" s="125">
        <v>1</v>
      </c>
      <c r="D2" s="124" t="s">
        <v>28900</v>
      </c>
      <c r="E2" s="106" t="s">
        <v>39021</v>
      </c>
      <c r="F2" s="153">
        <v>45988.640856481485</v>
      </c>
      <c r="G2" s="72">
        <f ca="1">IFERROR(NOW()-F2,"-")</f>
        <v>3.0950462962209713E-2</v>
      </c>
      <c r="H2" s="154">
        <v>45988.635081018518</v>
      </c>
      <c r="I2" s="124" t="str">
        <f>IFERROR(VLOOKUP(D2,DB!A:F,6,0),"")</f>
        <v>SCECO</v>
      </c>
      <c r="J2" s="124" t="str">
        <f>IFERROR(VLOOKUP(D2,DB!A:G,7,0),"")</f>
        <v>Vandalized+No BB Design</v>
      </c>
      <c r="K2" s="127" t="s">
        <v>39127</v>
      </c>
      <c r="L2" s="128" t="str">
        <f>IFERROR(VLOOKUP(D2,DB!A:I,9,0),"")</f>
        <v>Latis</v>
      </c>
    </row>
    <row r="3" spans="1:16382" ht="31.5" customHeight="1">
      <c r="A3" s="148"/>
      <c r="B3" s="124" t="str">
        <f>IFERROR(VLOOKUP(D3,DB!A:K,11,0),"")</f>
        <v/>
      </c>
      <c r="C3" s="125"/>
      <c r="D3" s="124"/>
      <c r="E3" s="106"/>
      <c r="F3"/>
      <c r="G3" s="72">
        <f ca="1">IFERROR(NOW()-F3,"-")</f>
        <v>45988.671806944447</v>
      </c>
      <c r="H3" s="149"/>
      <c r="I3" s="124" t="str">
        <f>IFERROR(VLOOKUP(D3,DB!A:F,6,0),"")</f>
        <v/>
      </c>
      <c r="J3" s="150" t="str">
        <f>IFERROR(VLOOKUP(D3,DB!A:G,7,0),"")</f>
        <v/>
      </c>
      <c r="K3" s="127"/>
      <c r="L3" s="151" t="str">
        <f>IFERROR(VLOOKUP(D3,DB!A:I,9,0),"")</f>
        <v/>
      </c>
    </row>
    <row r="4" spans="1:16382" ht="31.5" customHeight="1">
      <c r="A4" s="123"/>
      <c r="B4" s="124" t="str">
        <f>IFERROR(VLOOKUP(D4,DB!A:K,11,0),"")</f>
        <v/>
      </c>
      <c r="C4" s="125"/>
      <c r="D4" s="124"/>
      <c r="E4" s="124"/>
      <c r="F4" s="126"/>
      <c r="G4" s="72">
        <f ca="1">IFERROR(NOW()-F4,"-")</f>
        <v>45988.671806944447</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45988.671806944447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45988.671806944447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45988.671806944447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45988.671806944447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2"/>
      <c r="E9" s="106"/>
      <c r="F9" s="126"/>
      <c r="G9" s="72">
        <f ca="1">IFERROR(NOW()-F9,"-")</f>
        <v>45988.671806944447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45988.671806944447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45988.671806944447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45988.671806944447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45988.671806944447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45988.671806944447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45988.671806944447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2"/>
      <c r="E16" s="106"/>
      <c r="F16" s="126"/>
      <c r="G16" s="72">
        <f ca="1">IFERROR(NOW()-F16,"-")</f>
        <v>45988.671806944447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45988.671806944447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45988.671806944447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45988.671806944447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45988.671806944447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45988.671806944447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45988.671806944447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45988.671806944447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45988.671806944447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45988.671806944447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45988.671806944447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45988.671806944447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45988.671806944447</v>
      </c>
      <c r="H28" s="126"/>
      <c r="I28" s="124" t="str">
        <f>IFERROR(VLOOKUP(D28,DB!A:F,6,0),"")</f>
        <v/>
      </c>
      <c r="J28" s="124" t="str">
        <f>IFERROR(VLOOKUP(D28,DB!A:G,7,0),"")</f>
        <v/>
      </c>
      <c r="K28" s="127"/>
      <c r="L28" s="128" t="str">
        <f>IFERROR(VLOOKUP(D28,DB!A:I,9,0),"")</f>
        <v/>
      </c>
    </row>
  </sheetData>
  <dataValidations count="2">
    <dataValidation allowBlank="1" showInputMessage="1" showErrorMessage="1" sqref="E1" xr:uid="{9E1BC488-8814-4F8A-8DBE-742B3278AB71}"/>
    <dataValidation type="list" allowBlank="1" showInputMessage="1" showErrorMessage="1" sqref="E5:E28 E2:E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2025-11-27T13:08:00Z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