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420" documentId="13_ncr:1_{F6CB121F-512D-4AA6-A0C1-0FB36C537598}" xr6:coauthVersionLast="47" xr6:coauthVersionMax="47" xr10:uidLastSave="{925A372B-63AC-4947-9988-DA9E908B628F}"/>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9" i="1" l="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alcChain>
</file>

<file path=xl/sharedStrings.xml><?xml version="1.0" encoding="utf-8"?>
<sst xmlns="http://schemas.openxmlformats.org/spreadsheetml/2006/main" count="180300" uniqueCount="39133">
  <si>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</si>
  <si>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</si>
  <si>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</si>
  <si>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</si>
  <si>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</si>
  <si>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</si>
  <si>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</si>
  <si>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</si>
  <si>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</si>
  <si>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</si>
  <si>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</si>
  <si>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</si>
  <si>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</si>
  <si>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</si>
  <si>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</si>
  <si>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</si>
  <si>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</si>
  <si>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</si>
  <si>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</si>
  <si>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</si>
  <si>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</si>
  <si>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</si>
  <si>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</si>
  <si>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</si>
  <si>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</si>
  <si>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</si>
  <si>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</si>
  <si>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</si>
  <si>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</si>
  <si>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</si>
  <si>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</si>
  <si>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</si>
  <si>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</si>
  <si>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</si>
  <si>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</si>
  <si>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</si>
  <si>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</si>
  <si>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</si>
  <si>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</si>
  <si>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</si>
  <si>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</si>
  <si>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</si>
  <si>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</si>
  <si>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</si>
  <si>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</si>
  <si>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</si>
  <si>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</si>
  <si>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</si>
  <si>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</si>
  <si>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</si>
  <si>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</si>
  <si>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</si>
  <si>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</si>
  <si>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</si>
  <si>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</si>
  <si>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</si>
  <si>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</si>
  <si>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</si>
  <si>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</si>
  <si>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</si>
  <si>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</si>
  <si>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</si>
  <si>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</si>
  <si>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</si>
  <si>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</si>
  <si>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</si>
  <si>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</si>
  <si>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</si>
  <si>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</si>
  <si>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</si>
  <si>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</si>
  <si>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</si>
  <si>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</si>
  <si>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</si>
  <si>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</si>
  <si>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</si>
  <si>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</si>
  <si>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</si>
  <si>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</si>
  <si>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</si>
  <si>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</si>
  <si>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</si>
  <si>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</si>
  <si>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</si>
  <si>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</si>
  <si>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</si>
  <si>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</si>
  <si>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</si>
  <si>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</si>
  <si>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</si>
  <si>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</si>
  <si>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</si>
  <si>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</si>
  <si>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</si>
  <si>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</si>
  <si>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</si>
  <si>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</si>
  <si>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</si>
  <si>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</si>
  <si>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</si>
  <si>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</si>
  <si>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</si>
  <si>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</si>
  <si>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</si>
  <si>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</si>
  <si>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</si>
  <si>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</si>
  <si>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</si>
  <si>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</si>
  <si>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</si>
  <si>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</si>
  <si>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</si>
  <si>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</si>
  <si>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</si>
  <si>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</si>
  <si>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</si>
  <si>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</si>
  <si>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</si>
  <si>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</si>
  <si>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</si>
  <si>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</si>
  <si>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</si>
  <si>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</si>
  <si>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</si>
  <si>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</si>
  <si>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</si>
  <si>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</si>
  <si>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</si>
  <si>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</si>
  <si>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</si>
  <si>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</si>
  <si>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</si>
  <si>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</si>
  <si>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</si>
  <si>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</si>
  <si>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</si>
  <si>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</si>
  <si>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</si>
  <si>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</si>
  <si>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</si>
  <si>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</si>
  <si>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</si>
  <si>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</si>
  <si>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</si>
  <si>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</si>
  <si>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</si>
  <si>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</si>
  <si>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</si>
  <si>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</si>
  <si>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</si>
  <si>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</si>
  <si>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</si>
  <si>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</si>
  <si>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</si>
  <si>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</si>
  <si>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</si>
  <si>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</si>
  <si>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</si>
  <si>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</si>
  <si>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</si>
  <si>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</si>
  <si>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</si>
  <si>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</si>
  <si>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</si>
  <si>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</si>
  <si>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</si>
  <si>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</si>
  <si>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</si>
  <si>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</si>
  <si>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</si>
  <si>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</si>
  <si>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</si>
  <si>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</si>
  <si>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</si>
  <si>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</si>
  <si>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</si>
  <si>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</si>
  <si>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</si>
  <si>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</si>
  <si>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</si>
  <si>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</si>
  <si>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</si>
  <si>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</si>
  <si>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</si>
  <si>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</si>
  <si>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</si>
  <si>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</si>
  <si>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</si>
  <si>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</si>
  <si>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</si>
  <si>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</si>
  <si>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</si>
  <si>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</si>
  <si>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</si>
  <si>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</si>
  <si>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</si>
  <si>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</si>
  <si>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</si>
  <si>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</si>
  <si>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</si>
  <si>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</si>
  <si>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</si>
  <si>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</si>
  <si>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</si>
  <si>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</si>
  <si>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</si>
  <si>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</si>
  <si>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</si>
  <si>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</si>
  <si>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</si>
  <si>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</si>
  <si>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</si>
  <si>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</si>
  <si>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</si>
  <si>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</si>
  <si>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</si>
  <si>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</si>
  <si>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</si>
  <si>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</si>
  <si>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</si>
  <si>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</si>
  <si>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</si>
  <si>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</si>
  <si>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</si>
  <si>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</si>
  <si>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</si>
  <si>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</si>
  <si>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</si>
  <si>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</si>
  <si>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</si>
  <si>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</si>
  <si>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</si>
  <si>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</si>
  <si>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</si>
  <si>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</si>
  <si>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</si>
  <si>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</si>
  <si>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</si>
  <si>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</si>
  <si>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</si>
  <si>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</si>
  <si>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</si>
  <si>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</si>
  <si>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</si>
  <si>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</si>
  <si>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</si>
  <si>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</si>
  <si>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</si>
  <si>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</si>
  <si>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</si>
  <si>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</si>
  <si>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</si>
  <si>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</si>
  <si>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</si>
  <si>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</si>
  <si>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</si>
  <si>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</si>
  <si>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</si>
  <si>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</si>
  <si>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</si>
  <si>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</si>
  <si>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</si>
  <si>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</si>
  <si>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</si>
  <si>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</si>
  <si>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</si>
  <si>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</si>
  <si>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</si>
  <si>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</si>
  <si>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</si>
  <si>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</si>
  <si>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</si>
  <si>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</si>
  <si>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</si>
  <si>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</si>
  <si>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</si>
  <si>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</si>
  <si>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</si>
  <si>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</si>
  <si>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</si>
  <si>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</si>
  <si>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</si>
  <si>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</si>
  <si>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</si>
  <si>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</si>
  <si>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</si>
  <si>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</si>
  <si>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</si>
  <si>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</si>
  <si>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</si>
  <si>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</si>
  <si>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</si>
  <si>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</si>
  <si>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</si>
  <si>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</si>
  <si>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</si>
  <si>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</si>
  <si>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</si>
  <si>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</si>
  <si>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</si>
  <si>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</si>
  <si>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</si>
  <si>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</si>
  <si>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</si>
  <si>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</si>
  <si>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</si>
  <si>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</si>
  <si>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</si>
  <si>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</si>
  <si>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</si>
  <si>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</si>
  <si>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</si>
  <si>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</si>
  <si>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</si>
  <si>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</si>
  <si>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</si>
  <si>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</si>
  <si>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</si>
  <si>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</si>
  <si>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</si>
  <si>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</si>
  <si>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</si>
  <si>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</si>
  <si>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</si>
  <si>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</si>
  <si>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</si>
  <si>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</si>
  <si>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</si>
  <si>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</si>
  <si>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</si>
  <si>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</si>
  <si>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</si>
  <si>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</si>
  <si>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</si>
  <si>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</si>
  <si>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</si>
  <si>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</si>
  <si>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</si>
  <si>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</si>
  <si>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</si>
  <si>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</si>
  <si>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</si>
  <si>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</si>
  <si>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</si>
  <si>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</si>
  <si>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</si>
  <si>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</si>
  <si>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</si>
  <si>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</si>
  <si>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</si>
  <si>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</si>
  <si>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</si>
  <si>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</si>
  <si>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</si>
  <si>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</si>
  <si>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</si>
  <si>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</si>
  <si>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</si>
  <si>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</si>
  <si>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</si>
  <si>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</si>
  <si>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</si>
  <si>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</si>
  <si>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</si>
  <si>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</si>
  <si>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</si>
  <si>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</si>
  <si>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</si>
  <si>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</si>
  <si>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</si>
  <si>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</si>
  <si>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</si>
  <si>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</si>
  <si>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</si>
  <si>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</si>
  <si>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</si>
  <si>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</si>
  <si>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</si>
  <si>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</si>
  <si>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</si>
  <si>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</si>
  <si>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</si>
  <si>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</si>
  <si>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</si>
  <si>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</si>
  <si>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</si>
  <si>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</si>
  <si>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</si>
  <si>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</si>
  <si>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</si>
  <si>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</si>
  <si>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</si>
  <si>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</si>
  <si>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</si>
  <si>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</si>
  <si>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</si>
  <si>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</si>
  <si>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</si>
  <si>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</si>
  <si>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</si>
  <si>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</si>
  <si>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</si>
  <si>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</si>
  <si>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</si>
  <si>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</si>
  <si>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</si>
  <si>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</si>
  <si>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</si>
  <si>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</si>
  <si>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</si>
  <si>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</si>
  <si>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</si>
  <si>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</si>
  <si>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</si>
  <si>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</si>
  <si>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</si>
  <si>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</si>
  <si>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</si>
  <si>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</si>
  <si>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</si>
  <si>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</si>
  <si>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</si>
  <si>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</si>
  <si>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</si>
  <si>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</si>
  <si>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</si>
  <si>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</si>
  <si>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</si>
  <si>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</si>
  <si>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</si>
  <si>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</si>
  <si>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</si>
  <si>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</si>
  <si>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</si>
  <si>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</si>
  <si>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</si>
  <si>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</si>
  <si>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</si>
  <si>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</si>
  <si>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</si>
  <si>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</si>
  <si>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</si>
  <si>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</si>
  <si>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</si>
  <si>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</si>
  <si>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</si>
  <si>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</si>
  <si>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</si>
  <si>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</si>
  <si>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</si>
  <si>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</si>
  <si>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</si>
  <si>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</si>
  <si>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</si>
  <si>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</si>
  <si>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</si>
  <si>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</si>
  <si>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</si>
  <si>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</si>
  <si>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</si>
  <si>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</si>
  <si>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</si>
  <si>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</si>
  <si>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</si>
  <si>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</si>
  <si>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</si>
  <si>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</si>
  <si>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</si>
  <si>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</si>
  <si>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</si>
  <si>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</si>
  <si>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</si>
  <si>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</si>
  <si>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</si>
  <si>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</si>
  <si>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</si>
  <si>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</si>
  <si>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</si>
  <si>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</si>
  <si>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</si>
  <si>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</si>
  <si>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</si>
  <si>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</si>
  <si>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</si>
  <si>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</si>
  <si>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</si>
  <si>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</si>
  <si>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</si>
  <si>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</si>
  <si>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</si>
  <si>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</si>
  <si>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</si>
  <si>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</si>
  <si>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</si>
  <si>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</si>
  <si>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</si>
  <si>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</si>
  <si>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</si>
  <si>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</si>
  <si>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</si>
  <si>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</si>
  <si>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</si>
  <si>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</si>
  <si>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</si>
  <si>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</si>
  <si>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</si>
  <si>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</si>
  <si>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</si>
  <si>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</si>
  <si>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</si>
  <si>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</si>
  <si>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</si>
  <si>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</si>
  <si>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</si>
  <si>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</si>
  <si>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</si>
  <si>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</si>
  <si>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</si>
  <si>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</si>
  <si>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</si>
  <si>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</si>
  <si>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</si>
  <si>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</si>
  <si>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</si>
  <si>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</si>
  <si>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</si>
  <si>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</si>
  <si>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</si>
  <si>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</si>
  <si>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</si>
  <si>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</si>
  <si>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</si>
  <si>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</si>
  <si>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</si>
  <si>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</si>
  <si>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</si>
  <si>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</si>
  <si>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</si>
  <si>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</si>
  <si>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</si>
  <si>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</si>
  <si>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</si>
  <si>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</si>
  <si>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</si>
  <si>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</si>
  <si>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</si>
  <si>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</si>
  <si>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</si>
  <si>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</si>
  <si>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</si>
  <si>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</si>
  <si>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</si>
  <si>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</si>
  <si>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</si>
  <si>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</si>
  <si>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</si>
  <si>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</si>
  <si>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</si>
  <si>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</si>
  <si>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</si>
  <si>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</si>
  <si>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</si>
  <si>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</si>
  <si>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</si>
  <si>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</si>
  <si>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</si>
  <si>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</si>
  <si>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</si>
  <si>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</si>
  <si>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</si>
  <si>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</si>
  <si>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</si>
  <si>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</si>
  <si>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</si>
  <si>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</si>
  <si>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</si>
  <si>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</si>
  <si>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</si>
  <si>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</si>
  <si>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</si>
  <si>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</si>
  <si>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</si>
  <si>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</si>
  <si>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</si>
  <si>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</si>
  <si>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</si>
  <si>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</si>
  <si>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</si>
  <si>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</si>
  <si>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</si>
  <si>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</si>
  <si>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</si>
  <si>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</si>
  <si>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</si>
  <si>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</si>
  <si>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</si>
  <si>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</si>
  <si>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</si>
  <si>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</si>
  <si>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</si>
  <si>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</si>
  <si>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</si>
  <si>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</si>
  <si>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</si>
  <si>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</si>
  <si>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</si>
  <si>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</si>
  <si>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</si>
  <si>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</si>
  <si>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</si>
  <si>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</si>
  <si>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</si>
  <si>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</si>
  <si>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</si>
  <si>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</si>
  <si>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</si>
  <si>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</si>
  <si>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</si>
  <si>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</si>
  <si>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</si>
  <si>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</si>
  <si>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</si>
  <si>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</si>
  <si>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</si>
  <si>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</si>
  <si>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</si>
  <si>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</si>
  <si>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</si>
  <si>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</si>
  <si>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</si>
  <si>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</si>
  <si>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</si>
  <si>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</si>
  <si>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</si>
  <si>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</si>
  <si>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</si>
  <si>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</si>
  <si>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</si>
  <si>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</si>
  <si>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</si>
  <si>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</si>
  <si>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</si>
  <si>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</si>
  <si>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</si>
  <si>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</si>
  <si>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</si>
  <si>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</si>
  <si>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</si>
  <si>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</si>
  <si>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</si>
  <si>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</si>
  <si>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</si>
  <si>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</si>
  <si>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</si>
  <si>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</si>
  <si>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</si>
  <si>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</si>
  <si>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</si>
  <si>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</si>
  <si>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</si>
  <si>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</si>
  <si>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</si>
  <si>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</si>
  <si>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</si>
  <si>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</si>
  <si>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</si>
  <si>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</si>
  <si>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</si>
  <si>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</si>
  <si>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</si>
  <si>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</si>
  <si>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</si>
  <si>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</si>
  <si>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</si>
  <si>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</si>
  <si>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</si>
  <si>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</si>
  <si>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</si>
  <si>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</si>
  <si>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</si>
  <si>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</si>
  <si>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</si>
  <si>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</si>
  <si>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</si>
  <si>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</si>
  <si>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</si>
  <si>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</si>
  <si>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</si>
  <si>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</si>
  <si>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</si>
  <si>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</si>
  <si>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</si>
  <si>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</si>
  <si>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</si>
  <si>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</si>
  <si>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</si>
  <si>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</si>
  <si>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</si>
  <si>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</si>
  <si>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</si>
  <si>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</si>
  <si>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</si>
  <si>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</si>
  <si>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</si>
  <si>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</si>
  <si>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</si>
  <si>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</si>
  <si>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</si>
  <si>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</si>
  <si>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</si>
  <si>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</si>
  <si>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</si>
  <si>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</si>
  <si>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</si>
  <si>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</si>
  <si>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</si>
  <si>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</si>
  <si>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</si>
  <si>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</si>
  <si>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</si>
  <si>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</si>
  <si>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</si>
  <si>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</si>
  <si>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</si>
  <si>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</si>
  <si>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</si>
  <si>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</si>
  <si>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</si>
  <si>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</si>
  <si>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</si>
  <si>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</si>
  <si>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</si>
  <si>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</si>
  <si>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</si>
  <si>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</si>
  <si>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</si>
  <si>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</si>
  <si>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</si>
  <si>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</si>
  <si>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</si>
  <si>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</si>
  <si>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</si>
  <si>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</si>
  <si>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</si>
  <si>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</si>
  <si>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</si>
  <si>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</si>
  <si>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</si>
  <si>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</si>
  <si>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</si>
  <si>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</si>
  <si>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</si>
  <si>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</si>
  <si>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</si>
  <si>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</si>
  <si>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</si>
  <si>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</si>
  <si>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</si>
  <si>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</si>
  <si>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</si>
  <si>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</si>
  <si>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</si>
  <si>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</si>
  <si>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</si>
  <si>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</si>
  <si>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</si>
  <si>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</si>
  <si>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</si>
  <si>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</si>
  <si>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</si>
  <si>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</si>
  <si>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</si>
  <si>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</si>
  <si>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</si>
  <si>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</si>
  <si>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</si>
  <si>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</si>
  <si>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</si>
  <si>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</si>
  <si>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</si>
  <si>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</si>
  <si>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</si>
  <si>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</si>
  <si>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</si>
  <si>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</si>
  <si>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</si>
  <si>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</si>
  <si>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</si>
  <si>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</si>
  <si>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</si>
  <si>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</si>
  <si>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</si>
  <si>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</si>
  <si>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</si>
  <si>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</si>
  <si>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</si>
  <si>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</si>
  <si>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</si>
  <si>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</si>
  <si>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</si>
  <si>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</si>
  <si>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</si>
  <si>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</si>
  <si>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</si>
  <si>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</si>
  <si>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</si>
  <si>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</si>
  <si>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</si>
  <si>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</si>
  <si>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</si>
  <si>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</si>
  <si>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</si>
  <si>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</si>
  <si>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</si>
  <si>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</si>
  <si>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</si>
  <si>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</si>
  <si>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</si>
  <si>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</si>
  <si>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</si>
  <si>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</si>
  <si>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</si>
  <si>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</si>
  <si>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</si>
  <si>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</si>
  <si>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</si>
  <si>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</si>
  <si>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</si>
  <si>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</si>
  <si>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</si>
  <si>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</si>
  <si>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</si>
  <si>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</si>
  <si>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</si>
  <si>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</si>
  <si>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</si>
  <si>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</si>
  <si>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</si>
  <si>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</si>
  <si>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</si>
  <si>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</si>
  <si>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</si>
  <si>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</si>
  <si>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</si>
  <si>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</si>
  <si>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</si>
  <si>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</si>
  <si>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</si>
  <si>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</si>
  <si>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</si>
  <si>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</si>
  <si>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</si>
  <si>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</si>
  <si>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</si>
  <si>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</si>
  <si>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</si>
  <si>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</si>
  <si>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</si>
  <si>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</si>
  <si>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</si>
  <si>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</si>
  <si>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</si>
  <si>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</si>
  <si>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</si>
  <si>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</si>
  <si>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</si>
  <si>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</si>
  <si>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</si>
  <si>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</si>
  <si>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</si>
  <si>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</si>
  <si>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</si>
  <si>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</si>
  <si>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</si>
  <si>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</si>
  <si>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</si>
  <si>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</si>
  <si>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</si>
  <si>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</si>
  <si>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</si>
  <si>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</si>
  <si>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</si>
  <si>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</si>
  <si>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</si>
  <si>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</si>
  <si>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</si>
  <si>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</si>
  <si>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</si>
  <si>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</si>
  <si>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</si>
  <si>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</si>
  <si>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</si>
  <si>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</si>
  <si>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</si>
  <si>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</si>
  <si>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</si>
  <si>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</si>
  <si>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</si>
  <si>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</si>
  <si>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</si>
  <si>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</si>
  <si>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</si>
  <si>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</si>
  <si>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</si>
  <si>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</si>
  <si>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</si>
  <si>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</si>
  <si>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</si>
  <si>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</si>
  <si>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</si>
  <si>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</si>
  <si>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</si>
  <si>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</si>
  <si>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</si>
  <si>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</si>
  <si>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</si>
  <si>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</si>
  <si>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</si>
  <si>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</si>
  <si>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</si>
  <si>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</si>
  <si>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</si>
  <si>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</si>
  <si>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</si>
  <si>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</si>
  <si>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</si>
  <si>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</si>
  <si>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</si>
  <si>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</si>
  <si>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</si>
  <si>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</si>
  <si>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</si>
  <si>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</si>
  <si>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</si>
  <si>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</si>
  <si>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</si>
  <si>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</si>
  <si>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</si>
  <si>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</si>
  <si>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</si>
  <si>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</si>
  <si>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</si>
  <si>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</si>
  <si>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</si>
  <si>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</si>
  <si>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</si>
  <si>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</si>
  <si>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</si>
  <si>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</si>
  <si>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</si>
  <si>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</si>
  <si>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</si>
  <si>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</si>
  <si>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</si>
  <si>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</si>
  <si>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</si>
  <si>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</si>
  <si>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</si>
  <si>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</si>
  <si>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</si>
  <si>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</si>
  <si>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</si>
  <si>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</si>
  <si>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</si>
  <si>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</si>
  <si>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</si>
  <si>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</si>
  <si>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</si>
  <si>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</si>
  <si>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</si>
  <si>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</si>
  <si>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</si>
  <si>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</si>
  <si>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</si>
  <si>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</si>
  <si>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</si>
  <si>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</si>
  <si>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</si>
  <si>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</si>
  <si>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</si>
  <si>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</si>
  <si>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</si>
  <si>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</si>
  <si>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</si>
  <si>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</si>
  <si>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</si>
  <si>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</si>
  <si>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</si>
  <si>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</si>
  <si>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</si>
  <si>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</si>
  <si>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</si>
  <si>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</si>
  <si>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</si>
  <si>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</si>
  <si>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</si>
  <si>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</si>
  <si>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</si>
  <si>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</si>
  <si>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</si>
  <si>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</si>
  <si>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</si>
  <si>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</si>
  <si>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</si>
  <si>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</si>
  <si>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</si>
  <si>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</si>
  <si>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</si>
  <si>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</si>
  <si>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</si>
  <si>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</si>
  <si>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</si>
  <si>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</si>
  <si>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</si>
  <si>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</si>
  <si>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</si>
  <si>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</si>
  <si>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</si>
  <si>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</si>
  <si>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</si>
  <si>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</si>
  <si>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</si>
  <si>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</si>
  <si>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</si>
  <si>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</si>
  <si>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</si>
  <si>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</si>
  <si>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</si>
  <si>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</si>
  <si>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</si>
  <si>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</si>
  <si>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</si>
  <si>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</si>
  <si>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</si>
  <si>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</si>
  <si>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</si>
  <si>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</si>
  <si>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</si>
  <si>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</si>
  <si>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</si>
  <si>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</si>
  <si>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</si>
  <si>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</si>
  <si>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</si>
  <si>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</si>
  <si>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</si>
  <si>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</si>
  <si>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</si>
  <si>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</si>
  <si>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</si>
  <si>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</si>
  <si>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</si>
  <si>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</si>
  <si>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</si>
  <si>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</si>
  <si>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</si>
  <si>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</si>
  <si>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</si>
  <si>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</si>
  <si>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</si>
  <si>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</si>
  <si>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</si>
  <si>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</si>
  <si>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</si>
  <si>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</si>
  <si>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</si>
  <si>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</si>
  <si>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</si>
  <si>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</si>
  <si>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</si>
  <si>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</si>
  <si>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</si>
  <si>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</si>
  <si>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</si>
  <si>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</si>
  <si>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</si>
  <si>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</si>
  <si>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</si>
  <si>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</si>
  <si>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</si>
  <si>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</si>
  <si>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</si>
  <si>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</si>
  <si>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</si>
  <si>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</si>
  <si>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</si>
  <si>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</si>
  <si>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</si>
  <si>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</si>
  <si>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</si>
  <si>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</si>
  <si>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</si>
  <si>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</si>
  <si>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</si>
  <si>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</si>
  <si>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</si>
  <si>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</si>
  <si>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</si>
  <si>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</si>
  <si>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</si>
  <si>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</si>
  <si>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</si>
  <si>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</si>
  <si>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</si>
  <si>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</si>
  <si>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</si>
  <si>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</si>
  <si>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</si>
  <si>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</si>
  <si>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</si>
  <si>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</si>
  <si>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</si>
  <si>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</si>
  <si>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</si>
  <si>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</si>
  <si>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</si>
  <si>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</si>
  <si>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</si>
  <si>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</si>
  <si>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</si>
  <si>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</si>
  <si>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</si>
  <si>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</si>
  <si>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</si>
  <si>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</si>
  <si>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</si>
  <si>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</si>
  <si>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</si>
  <si>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</si>
  <si>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</si>
  <si>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</si>
  <si>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</si>
  <si>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</si>
  <si>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</si>
  <si>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</si>
  <si>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</si>
  <si>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</si>
  <si>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</si>
  <si>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</si>
  <si>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</si>
  <si>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</si>
  <si>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</si>
  <si>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</si>
  <si>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</si>
  <si>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</si>
  <si>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</si>
  <si>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</si>
  <si>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</si>
  <si>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</si>
  <si>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</si>
  <si>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</si>
  <si>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</si>
  <si>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</si>
  <si>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</si>
  <si>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</si>
  <si>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</si>
  <si>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</si>
  <si>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</si>
  <si>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</si>
  <si>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</si>
  <si>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</si>
  <si>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</si>
  <si>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</si>
  <si>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</si>
  <si>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</si>
  <si>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</si>
  <si>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</si>
  <si>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</si>
  <si>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</si>
  <si>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</si>
  <si>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</si>
  <si>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</si>
  <si>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</si>
  <si>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</si>
  <si>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</si>
  <si>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</si>
  <si>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</si>
  <si>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</si>
  <si>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</si>
  <si>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</si>
  <si>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</si>
  <si>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</si>
  <si>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</si>
  <si>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</si>
  <si>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</si>
  <si>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</si>
  <si>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</si>
  <si>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</si>
  <si>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</si>
  <si>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</si>
  <si>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</si>
  <si>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</si>
  <si>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</si>
  <si>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</si>
  <si>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</si>
  <si>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</si>
  <si>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</si>
  <si>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</si>
  <si>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</si>
  <si>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</si>
  <si>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</si>
  <si>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</si>
  <si>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</si>
  <si>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</si>
  <si>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</si>
  <si>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</si>
  <si>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</si>
  <si>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</si>
  <si>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</si>
  <si>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</si>
  <si>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</si>
  <si>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</si>
  <si>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</si>
  <si>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</si>
  <si>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</si>
  <si>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</si>
  <si>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</si>
  <si>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</si>
  <si>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</si>
  <si>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</si>
  <si>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</si>
  <si>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</si>
  <si>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</si>
  <si>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</si>
  <si>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</si>
  <si>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</si>
  <si>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</si>
  <si>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</si>
  <si>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</si>
  <si>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</si>
  <si>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</si>
  <si>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</si>
  <si>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</si>
  <si>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</si>
  <si>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</si>
  <si>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</si>
  <si>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</si>
  <si>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</si>
  <si>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</si>
  <si>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</si>
  <si>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</si>
  <si>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</si>
  <si>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</si>
  <si>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</si>
  <si>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</si>
  <si>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</si>
  <si>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</si>
  <si>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</si>
  <si>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</si>
  <si>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</si>
  <si>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</si>
  <si>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</si>
  <si>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</si>
  <si>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</si>
  <si>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</si>
  <si>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</si>
  <si>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</si>
  <si>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</si>
  <si>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</si>
  <si>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</si>
  <si>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</si>
  <si>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</si>
  <si>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</si>
  <si>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</si>
  <si>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</si>
  <si>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</si>
  <si>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</si>
  <si>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</si>
  <si>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</si>
  <si>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</si>
  <si>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</si>
  <si>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</si>
  <si>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</si>
  <si>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</si>
  <si>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</si>
  <si>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</si>
  <si>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</si>
  <si>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</si>
  <si>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</si>
  <si>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</si>
  <si>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</si>
  <si>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</si>
  <si>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</si>
  <si>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</si>
  <si>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</si>
  <si>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</si>
  <si>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</si>
  <si>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</si>
  <si>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</si>
  <si>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</si>
  <si>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</si>
  <si>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</si>
  <si>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</si>
  <si>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</si>
  <si>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</si>
  <si>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</si>
  <si>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</si>
  <si>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</si>
  <si>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</si>
  <si>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</si>
  <si>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</si>
  <si>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</si>
  <si>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</si>
  <si>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</si>
  <si>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</si>
  <si>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</si>
  <si>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</si>
  <si>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</si>
  <si>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</si>
  <si>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</si>
  <si>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</si>
  <si>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</si>
  <si>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</si>
  <si>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</si>
  <si>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</si>
  <si>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</si>
  <si>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</si>
  <si>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</si>
  <si>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</si>
  <si>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</si>
  <si>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</si>
  <si>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</si>
  <si>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</si>
  <si>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</si>
  <si>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</si>
  <si>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</si>
  <si>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</si>
  <si>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</si>
  <si>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</si>
  <si>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</si>
  <si>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</si>
  <si>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</si>
  <si>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</si>
  <si>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</si>
  <si>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</si>
  <si>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</si>
  <si>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</si>
  <si>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</si>
  <si>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</si>
  <si>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</si>
  <si>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</si>
  <si>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</si>
  <si>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</si>
  <si>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</si>
  <si>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</si>
  <si>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</si>
  <si>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</si>
  <si>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</si>
  <si>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</si>
  <si>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</si>
  <si>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</si>
  <si>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</si>
  <si>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</si>
  <si>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</si>
  <si>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</si>
  <si>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</si>
  <si>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</si>
  <si>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</si>
  <si>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</si>
  <si>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</si>
  <si>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</si>
  <si>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</si>
  <si>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</si>
  <si>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</si>
  <si>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</si>
  <si>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</si>
  <si>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</si>
  <si>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</si>
  <si>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</si>
  <si>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</si>
  <si>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</si>
  <si>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</si>
  <si>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</si>
  <si>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</si>
  <si>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</si>
  <si>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</si>
  <si>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</si>
  <si>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</si>
  <si>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</si>
  <si>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</si>
  <si>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</si>
  <si>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</si>
  <si>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</si>
  <si>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</si>
  <si>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</si>
  <si>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</si>
  <si>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</si>
  <si>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</si>
  <si>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</si>
  <si>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</si>
  <si>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</si>
  <si>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</si>
  <si>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</si>
  <si>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</si>
  <si>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</si>
  <si>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</si>
  <si>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</si>
  <si>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</si>
  <si>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</si>
  <si>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</si>
  <si>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</si>
  <si>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</si>
  <si>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</si>
  <si>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</si>
  <si>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</si>
  <si>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</si>
  <si>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</si>
  <si>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</si>
  <si>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</si>
  <si>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</si>
  <si>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</si>
  <si>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</si>
  <si>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</si>
  <si>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</si>
  <si>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</si>
  <si>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</si>
  <si>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</si>
  <si>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</si>
  <si>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</si>
  <si>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</si>
  <si>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</si>
  <si>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</si>
  <si>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</si>
  <si>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</si>
  <si>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</si>
  <si>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</si>
  <si>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</si>
  <si>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</si>
  <si>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</si>
  <si>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</si>
  <si>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</si>
  <si>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</si>
  <si>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</si>
  <si>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</si>
  <si>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</si>
  <si>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</si>
  <si>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</si>
  <si>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</si>
  <si>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</si>
  <si>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</si>
  <si>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</si>
  <si>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</si>
  <si>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</si>
  <si>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</si>
  <si>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</si>
  <si>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</si>
  <si>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</si>
  <si>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</si>
  <si>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</si>
  <si>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</si>
  <si>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</si>
  <si>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</si>
  <si>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</si>
  <si>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</si>
  <si>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</si>
  <si>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</si>
  <si>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</si>
  <si>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</si>
  <si>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</si>
  <si>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</si>
  <si>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</si>
  <si>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</si>
  <si>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</si>
  <si>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</si>
  <si>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</si>
  <si>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</si>
  <si>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</si>
  <si>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</si>
  <si>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</si>
  <si>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</si>
  <si>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</si>
  <si>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</si>
  <si>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</si>
  <si>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</si>
  <si>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</si>
  <si>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</si>
  <si>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</si>
  <si>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</si>
  <si>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</si>
  <si>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</si>
  <si>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</si>
  <si>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</si>
  <si>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</si>
  <si>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</si>
  <si>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</si>
  <si>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</si>
  <si>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</si>
  <si>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</si>
  <si>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</si>
  <si>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</si>
  <si>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</si>
  <si>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</si>
  <si>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</si>
  <si>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</si>
  <si>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</si>
  <si>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</si>
  <si>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</si>
  <si>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</si>
  <si>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</si>
  <si>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</si>
  <si>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</si>
  <si>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</si>
  <si>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</si>
  <si>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</si>
  <si>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</si>
  <si>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</si>
  <si>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</si>
  <si>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</si>
  <si>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</si>
  <si>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</si>
  <si>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</si>
  <si>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</si>
  <si>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</si>
  <si>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</si>
  <si>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</si>
  <si>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</si>
  <si>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</si>
  <si>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</si>
  <si>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</si>
  <si>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</si>
  <si>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</si>
  <si>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</si>
  <si>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</si>
  <si>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</si>
  <si>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</si>
  <si>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</si>
  <si>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</si>
  <si>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</si>
  <si>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</si>
  <si>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</si>
  <si>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</si>
  <si>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</si>
  <si>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</si>
  <si>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</si>
  <si>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</si>
  <si>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</si>
  <si>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</si>
  <si>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</si>
  <si>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</si>
  <si>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</si>
  <si>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</si>
  <si>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</si>
  <si>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</si>
  <si>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</si>
  <si>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</si>
  <si>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</si>
  <si>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</si>
  <si>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</si>
  <si>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</si>
  <si>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</si>
  <si>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</si>
  <si>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</si>
  <si>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</si>
  <si>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</si>
  <si>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</si>
  <si>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</si>
  <si>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</si>
  <si>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</si>
  <si>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</si>
  <si>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</si>
  <si>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</si>
  <si>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</si>
  <si>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</si>
  <si>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</si>
  <si>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</si>
  <si>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</si>
  <si>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</si>
  <si>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</si>
  <si>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</si>
  <si>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</si>
  <si>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</si>
  <si>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</si>
  <si>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</si>
  <si>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</si>
  <si>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</si>
  <si>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</si>
  <si>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</si>
  <si>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</si>
  <si>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</si>
  <si>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</si>
  <si>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</si>
  <si>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</si>
  <si>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</si>
  <si>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</si>
  <si>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</si>
  <si>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</si>
  <si>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</si>
  <si>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</si>
  <si>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</si>
  <si>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</si>
  <si>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</si>
  <si>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</si>
  <si>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</si>
  <si>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</si>
  <si>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</si>
  <si>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</si>
  <si>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</si>
  <si>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</si>
  <si>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</si>
  <si>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</si>
  <si>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</si>
  <si>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</si>
  <si>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</si>
  <si>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</si>
  <si>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</si>
  <si>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</si>
  <si>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</si>
  <si>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</si>
  <si>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</si>
  <si>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</si>
  <si>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</si>
  <si>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</si>
  <si>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</si>
  <si>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</si>
  <si>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</si>
  <si>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</si>
  <si>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</si>
  <si>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</si>
  <si>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</si>
  <si>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</si>
  <si>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</si>
  <si>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</si>
  <si>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</si>
  <si>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</si>
  <si>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</si>
  <si>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</si>
  <si>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</si>
  <si>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</si>
  <si>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</si>
  <si>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</si>
  <si>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</si>
  <si>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</si>
  <si>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</si>
  <si>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</si>
  <si>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</si>
  <si>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</si>
  <si>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</si>
  <si>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</si>
  <si>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</si>
  <si>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</si>
  <si>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</si>
  <si>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</si>
  <si>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</si>
  <si>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</si>
  <si>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</si>
  <si>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</si>
  <si>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</si>
  <si>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</si>
  <si>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</si>
  <si>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</si>
  <si>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</si>
  <si>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</si>
  <si>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</si>
  <si>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</si>
  <si>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</si>
  <si>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</si>
  <si>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</si>
  <si>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</si>
  <si>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</si>
  <si>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</si>
  <si>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</si>
  <si>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</si>
  <si>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</si>
  <si>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</si>
  <si>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</si>
  <si>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</si>
  <si>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</si>
  <si>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</si>
  <si>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</si>
  <si>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</si>
  <si>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</si>
  <si>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</si>
  <si>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</si>
  <si>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</si>
  <si>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</si>
  <si>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</si>
  <si>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</si>
  <si>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</si>
  <si>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</si>
  <si>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</si>
  <si>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</si>
  <si>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</si>
  <si>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</si>
  <si>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</si>
  <si>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</si>
  <si>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</si>
  <si>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</si>
  <si>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</si>
  <si>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</si>
  <si>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</si>
  <si>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</si>
  <si>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</si>
  <si>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</si>
  <si>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</si>
  <si>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</si>
  <si>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</si>
  <si>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</si>
  <si>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</si>
  <si>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</si>
  <si>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</si>
  <si>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</si>
  <si>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</si>
  <si>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</si>
  <si>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</si>
  <si>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</si>
  <si>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</si>
  <si>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</si>
  <si>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</si>
  <si>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</si>
  <si>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</si>
  <si>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</si>
  <si>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</si>
  <si>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</si>
  <si>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</si>
  <si>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</si>
  <si>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</si>
  <si>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</si>
  <si>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</si>
  <si>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</si>
  <si>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</si>
  <si>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</si>
  <si>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</si>
  <si>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</si>
  <si>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</si>
  <si>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</si>
  <si>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</si>
  <si>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</si>
  <si>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</si>
  <si>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</si>
  <si>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</si>
  <si>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</si>
  <si>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</si>
  <si>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</si>
  <si>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</si>
  <si>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</si>
  <si>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</si>
  <si>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</si>
  <si>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</si>
  <si>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</si>
  <si>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</si>
  <si>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</si>
  <si>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</si>
  <si>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</si>
  <si>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</si>
  <si>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</si>
  <si>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</si>
  <si>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</si>
  <si>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</si>
  <si>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</si>
  <si>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</si>
  <si>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</si>
  <si>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</si>
  <si>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</si>
  <si>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</si>
  <si>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</si>
  <si>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</si>
  <si>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</si>
  <si>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</si>
  <si>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</si>
  <si>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</si>
  <si>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</si>
  <si>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</si>
  <si>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</si>
  <si>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</si>
  <si>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</si>
  <si>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</si>
  <si>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</si>
  <si>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</si>
  <si>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</si>
  <si>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</si>
  <si>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</si>
  <si>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</si>
  <si>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</si>
  <si>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</si>
  <si>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</si>
  <si>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</si>
  <si>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</si>
  <si>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</si>
  <si>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</si>
  <si>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</si>
  <si>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</si>
  <si>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</si>
  <si>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</si>
  <si>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</si>
  <si>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</si>
  <si>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</si>
  <si>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</si>
  <si>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</si>
  <si>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</si>
  <si>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</si>
  <si>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</si>
  <si>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</si>
  <si>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</si>
  <si>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</si>
  <si>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</si>
  <si>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</si>
  <si>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</si>
  <si>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</si>
  <si>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</si>
  <si>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</si>
  <si>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</si>
  <si>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</si>
  <si>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</si>
  <si>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</si>
  <si>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</si>
  <si>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</si>
  <si>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</si>
  <si>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</si>
  <si>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</si>
  <si>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</si>
  <si>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</si>
  <si>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</si>
  <si>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</si>
  <si>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</si>
  <si>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</si>
  <si>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</si>
  <si>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</si>
  <si>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</si>
  <si>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</si>
  <si>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</si>
  <si>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</si>
  <si>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</si>
  <si>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</si>
  <si>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</si>
  <si>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</si>
  <si>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</si>
  <si>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</si>
  <si>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</si>
  <si>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</si>
  <si>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</si>
  <si>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</si>
  <si>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</si>
  <si>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</si>
  <si>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</si>
  <si>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</si>
  <si>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</si>
  <si>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</si>
  <si>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</si>
  <si>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</si>
  <si>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</si>
  <si>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</si>
  <si>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</si>
  <si>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</si>
  <si>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</si>
  <si>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</si>
  <si>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</si>
  <si>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</si>
  <si>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</si>
  <si>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</si>
  <si>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</si>
  <si>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</si>
  <si>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</si>
  <si>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</si>
  <si>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</si>
  <si>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</si>
  <si>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</si>
  <si>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</si>
  <si>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</si>
  <si>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</si>
  <si>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</si>
  <si>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</si>
  <si>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</si>
  <si>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</si>
  <si>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</si>
  <si>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</si>
  <si>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</si>
  <si>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</si>
  <si>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</si>
  <si>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</si>
  <si>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</si>
  <si>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</si>
  <si>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</si>
  <si>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</si>
  <si>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</si>
  <si>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</si>
  <si>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</si>
  <si>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</si>
  <si>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</si>
  <si>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</si>
  <si>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</si>
  <si>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</si>
  <si>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</si>
  <si>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</si>
  <si>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</si>
  <si>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</si>
  <si>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</si>
  <si>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</si>
  <si>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</si>
  <si>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</si>
  <si>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</si>
  <si>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</si>
  <si>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</si>
  <si>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</si>
  <si>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</si>
  <si>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</si>
  <si>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</si>
  <si>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</si>
  <si>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</si>
  <si>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</si>
  <si>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</si>
  <si>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</si>
  <si>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</si>
  <si>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</si>
  <si>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</si>
  <si>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</si>
  <si>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</si>
  <si>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</si>
  <si>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</si>
  <si>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</si>
  <si>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</si>
  <si>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</si>
  <si>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</si>
  <si>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</si>
  <si>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</si>
  <si>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</si>
  <si>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</si>
  <si>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</si>
  <si>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</si>
  <si>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</si>
  <si>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</si>
  <si>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</si>
  <si>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</si>
  <si>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</si>
  <si>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</si>
  <si>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</si>
  <si>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</si>
  <si>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</si>
  <si>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</si>
  <si>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</si>
  <si>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</si>
  <si>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</si>
  <si>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</si>
  <si>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</si>
  <si>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</si>
  <si>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</si>
  <si>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</si>
  <si>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</si>
  <si>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</si>
  <si>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</si>
  <si>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</si>
  <si>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</si>
  <si>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</si>
  <si>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</si>
  <si>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</si>
  <si>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</si>
  <si>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</si>
  <si>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</si>
  <si>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</si>
  <si>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</si>
  <si>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</si>
  <si>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</si>
  <si>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</si>
  <si>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</si>
  <si>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</si>
  <si>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</si>
  <si>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</si>
  <si>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</si>
  <si>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</si>
  <si>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</si>
  <si>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</si>
  <si>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</si>
  <si>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</si>
  <si>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</si>
  <si>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</si>
  <si>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</si>
  <si>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</si>
  <si>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</si>
  <si>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</si>
  <si>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</si>
  <si>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</si>
  <si>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</si>
  <si>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</si>
  <si>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</si>
  <si>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</si>
  <si>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</si>
  <si>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</si>
  <si>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</si>
  <si>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</si>
  <si>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</si>
  <si>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</si>
  <si>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</si>
  <si>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</si>
  <si>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</si>
  <si>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</si>
  <si>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</si>
  <si>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</si>
  <si>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</si>
  <si>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</si>
  <si>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</si>
  <si>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</si>
  <si>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</si>
  <si>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</si>
  <si>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</si>
  <si>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</si>
  <si>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</si>
  <si>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</si>
  <si>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</si>
  <si>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</si>
  <si>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</si>
  <si>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</si>
  <si>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</si>
  <si>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</si>
  <si>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</si>
  <si>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</si>
  <si>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</si>
  <si>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</si>
  <si>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</si>
  <si>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</si>
  <si>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</si>
  <si>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</si>
  <si>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</si>
  <si>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</si>
  <si>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</si>
  <si>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</si>
  <si>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</si>
  <si>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</si>
  <si>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</si>
  <si>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</si>
  <si>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</si>
  <si>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</si>
  <si>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</si>
  <si>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</si>
  <si>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</si>
  <si>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</si>
  <si>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</si>
  <si>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</si>
  <si>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</si>
  <si>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</si>
  <si>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</si>
  <si>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</si>
  <si>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</si>
  <si>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</si>
  <si>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</si>
  <si>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</si>
  <si>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</si>
  <si>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</si>
  <si>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</si>
  <si>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</si>
  <si>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</si>
  <si>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</si>
  <si>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</si>
  <si>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</si>
  <si>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</si>
  <si>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</si>
  <si>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</si>
  <si>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</si>
  <si>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</si>
  <si>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</si>
  <si>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</si>
  <si>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</si>
  <si>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</si>
  <si>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</si>
  <si>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</si>
  <si>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</si>
  <si>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</si>
  <si>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</si>
  <si>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</si>
  <si>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</si>
  <si>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</si>
  <si>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</si>
  <si>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</si>
  <si>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</si>
  <si>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</si>
  <si>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</si>
  <si>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</si>
  <si>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</si>
  <si>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</si>
  <si>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</si>
  <si>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</si>
  <si>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</si>
  <si>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</si>
  <si>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</si>
  <si>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</si>
  <si>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</si>
  <si>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</si>
  <si>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</si>
  <si>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</si>
  <si>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</si>
  <si>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</si>
  <si>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</si>
  <si>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</si>
  <si>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</si>
  <si>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</si>
  <si>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</si>
  <si>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</si>
  <si>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</si>
  <si>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</si>
  <si>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</si>
  <si>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</si>
  <si>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</si>
  <si>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</si>
  <si>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</si>
  <si>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</si>
  <si>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</si>
  <si>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</si>
  <si>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</si>
  <si>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</si>
  <si>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</si>
  <si>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</si>
  <si>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</si>
  <si>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</si>
  <si>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</si>
  <si>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</si>
  <si>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</si>
  <si>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</si>
  <si>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</si>
  <si>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</si>
  <si>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</si>
  <si>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</si>
  <si>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</si>
  <si>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</si>
  <si>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</si>
  <si>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</si>
  <si>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</si>
  <si>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</si>
  <si>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</si>
  <si>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</si>
  <si>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</si>
  <si>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</si>
  <si>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</si>
  <si>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</si>
  <si>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</si>
  <si>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</si>
  <si>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</si>
  <si>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</si>
  <si>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</si>
  <si>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</si>
  <si>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</si>
  <si>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</si>
  <si>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</si>
  <si>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</si>
  <si>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</si>
  <si>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</si>
  <si>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</si>
  <si>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</si>
  <si>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</si>
  <si>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</si>
  <si>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</si>
  <si>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</si>
  <si>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</si>
  <si>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</si>
  <si>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</si>
  <si>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</si>
  <si>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</si>
  <si>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</si>
  <si>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</si>
  <si>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</si>
  <si>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</si>
  <si>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</si>
  <si>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</si>
  <si>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</si>
  <si>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</si>
  <si>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</si>
  <si>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</si>
  <si>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</si>
  <si>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</si>
  <si>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</si>
  <si>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</si>
  <si>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</si>
  <si>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</si>
  <si>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</si>
  <si>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</si>
  <si>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</si>
  <si>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</si>
  <si>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</si>
  <si>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</si>
  <si>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</si>
  <si>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</si>
  <si>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</si>
  <si>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</si>
  <si>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</si>
  <si>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</si>
  <si>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</si>
  <si>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</si>
  <si>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</si>
  <si>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</si>
  <si>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</si>
  <si>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</si>
  <si>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</si>
  <si>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</si>
  <si>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</si>
  <si>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</si>
  <si>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</si>
  <si>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</si>
  <si>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</si>
  <si>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</si>
  <si>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</si>
  <si>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</si>
  <si>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</si>
  <si>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</si>
  <si>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</si>
  <si>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</si>
  <si>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</si>
  <si>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</si>
  <si>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</si>
  <si>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</si>
  <si>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</si>
  <si>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</si>
  <si>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</si>
  <si>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</si>
  <si>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</si>
  <si>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</si>
  <si>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</si>
  <si>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</si>
  <si>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</si>
  <si>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</si>
  <si>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</si>
  <si>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</si>
  <si>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</si>
  <si>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</si>
  <si>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</si>
  <si>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</si>
  <si>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</si>
  <si>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</si>
  <si>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</si>
  <si>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</si>
  <si>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</si>
  <si>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</si>
  <si>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</si>
  <si>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</si>
  <si>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</si>
  <si>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</si>
  <si>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</si>
  <si>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</si>
  <si>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</si>
  <si>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</si>
  <si>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</si>
  <si>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</si>
  <si>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</si>
  <si>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</si>
  <si>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</si>
  <si>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</si>
  <si>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</si>
  <si>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</si>
  <si>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</si>
  <si>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</si>
  <si>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</si>
  <si>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</si>
  <si>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</si>
  <si>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</si>
  <si>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</si>
  <si>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</si>
  <si>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</si>
  <si>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</si>
  <si>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</si>
  <si>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</si>
  <si>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</si>
  <si>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</si>
  <si>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</si>
  <si>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</si>
  <si>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</si>
  <si>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</si>
  <si>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</si>
  <si>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</si>
  <si>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</si>
  <si>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</si>
  <si>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</si>
  <si>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</si>
  <si>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</si>
  <si>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</si>
  <si>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</si>
  <si>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</si>
  <si>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</si>
  <si>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</si>
  <si>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</si>
  <si>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</si>
  <si>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</si>
  <si>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</si>
  <si>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</si>
  <si>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</si>
  <si>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</si>
  <si>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</si>
  <si>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</si>
  <si>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</si>
  <si>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</si>
  <si>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</si>
  <si>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</si>
  <si>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</si>
  <si>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</si>
  <si>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</si>
  <si>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</si>
  <si>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</si>
  <si>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</si>
  <si>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</si>
  <si>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</si>
  <si>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</si>
  <si>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</si>
  <si>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</si>
  <si>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</si>
  <si>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</si>
  <si>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</si>
  <si>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</si>
  <si>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</si>
  <si>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</si>
  <si>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</si>
  <si>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</si>
  <si>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</si>
  <si>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</si>
  <si>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</si>
  <si>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</si>
  <si>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</si>
  <si>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</si>
  <si>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</si>
  <si>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</si>
  <si>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</si>
  <si>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</si>
  <si>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</si>
  <si>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</si>
  <si>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</si>
  <si>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</si>
  <si>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</si>
  <si>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</si>
  <si>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</si>
  <si>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</si>
  <si>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</si>
  <si>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</si>
  <si>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</si>
  <si>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</si>
  <si>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</si>
  <si>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</si>
  <si>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</si>
  <si>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</si>
  <si>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</si>
  <si>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</si>
  <si>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</si>
  <si>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</si>
  <si>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</si>
  <si>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</si>
  <si>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</si>
  <si>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</si>
  <si>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</si>
  <si>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</si>
  <si>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</si>
  <si>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</si>
  <si>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</si>
  <si>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</si>
  <si>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</si>
  <si>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</si>
  <si>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</si>
  <si>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</si>
  <si>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</si>
  <si>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</si>
  <si>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</si>
  <si>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</si>
  <si>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</si>
  <si>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</si>
  <si>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</si>
  <si>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</si>
  <si>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</si>
  <si>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</si>
  <si>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</si>
  <si>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</si>
  <si>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</si>
  <si>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</si>
  <si>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</si>
  <si>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</si>
  <si>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</si>
  <si>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</si>
  <si>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</si>
  <si>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</si>
  <si>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</si>
  <si>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</si>
  <si>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</si>
  <si>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</si>
  <si>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</si>
  <si>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</si>
  <si>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</si>
  <si>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</si>
  <si>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</si>
  <si>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</si>
  <si>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</si>
  <si>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</si>
  <si>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</si>
  <si>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</si>
  <si>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</si>
  <si>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</si>
  <si>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</si>
  <si>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</si>
  <si>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</si>
  <si>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</si>
  <si>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</si>
  <si>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</si>
  <si>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</si>
  <si>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</si>
  <si>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</si>
  <si>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</si>
  <si>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</si>
  <si>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</si>
  <si>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</si>
  <si>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</si>
  <si>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</si>
  <si>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</si>
  <si>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</si>
  <si>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</si>
  <si>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</si>
  <si>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</si>
  <si>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</si>
  <si>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</si>
  <si>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</si>
  <si>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</si>
  <si>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</si>
  <si>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</si>
  <si>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</si>
  <si>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</si>
  <si>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</si>
  <si>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</si>
  <si>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</si>
  <si>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</si>
  <si>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</si>
  <si>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</si>
  <si>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</si>
  <si>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</si>
  <si>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</si>
  <si>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</si>
  <si>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</si>
  <si>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</si>
  <si>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</si>
  <si>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</si>
  <si>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</si>
  <si>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</si>
  <si>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</si>
  <si>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</si>
  <si>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</si>
  <si>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</si>
  <si>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</si>
  <si>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</si>
  <si>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</si>
  <si>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</si>
  <si>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</si>
  <si>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</si>
  <si>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</si>
  <si>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</si>
  <si>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</si>
  <si>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</si>
  <si>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</si>
  <si>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</si>
  <si>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</si>
  <si>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</si>
  <si>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</si>
  <si>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</si>
  <si>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</si>
  <si>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</si>
  <si>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</si>
  <si>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</si>
  <si>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</si>
  <si>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</si>
  <si>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</si>
  <si>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</si>
  <si>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</si>
  <si>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</si>
  <si>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</si>
  <si>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</si>
  <si>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</si>
  <si>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</si>
  <si>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</si>
  <si>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</si>
  <si>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</si>
  <si>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</si>
  <si>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</si>
  <si>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</si>
  <si>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</si>
  <si>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</si>
  <si>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</si>
  <si>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</si>
  <si>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</si>
  <si>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</si>
  <si>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</si>
  <si>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</si>
  <si>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</si>
  <si>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</si>
  <si>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</si>
  <si>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</si>
  <si>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</si>
  <si>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</si>
  <si>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</si>
  <si>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</si>
  <si>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</si>
  <si>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</si>
  <si>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</si>
  <si>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</si>
  <si>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</si>
  <si>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</si>
  <si>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</si>
  <si>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</si>
  <si>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</si>
  <si>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</si>
  <si>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</si>
  <si>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</si>
  <si>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</si>
  <si>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</si>
  <si>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</si>
  <si>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</si>
  <si>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</si>
  <si>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</si>
  <si>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</si>
  <si>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</si>
  <si>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</si>
  <si>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</si>
  <si>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</si>
  <si>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</si>
  <si>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</si>
  <si>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</si>
  <si>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</si>
  <si>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</si>
  <si>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</si>
  <si>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</si>
  <si>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</si>
  <si>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</si>
  <si>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</si>
  <si>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</si>
  <si>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</si>
  <si>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</si>
  <si>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</si>
  <si>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</si>
  <si>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</si>
  <si>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</si>
  <si>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</si>
  <si>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</si>
  <si>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</si>
  <si>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</si>
  <si>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</si>
  <si>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</si>
  <si>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</si>
  <si>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</si>
  <si>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</si>
  <si>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</si>
  <si>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</si>
  <si>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</si>
  <si>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</si>
  <si>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</si>
  <si>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</si>
  <si>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</si>
  <si>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</si>
  <si>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</si>
  <si>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</si>
  <si>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</si>
  <si>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</si>
  <si>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</si>
  <si>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</si>
  <si>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</si>
  <si>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</si>
  <si>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</si>
  <si>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</si>
  <si>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</si>
  <si>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</si>
  <si>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</si>
  <si>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</si>
  <si>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</si>
  <si>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</si>
  <si>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</si>
  <si>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</si>
  <si>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</si>
  <si>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</si>
  <si>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</si>
  <si>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</si>
  <si>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</si>
  <si>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</si>
  <si>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</si>
  <si>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</si>
  <si>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</si>
  <si>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</si>
  <si>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</si>
  <si>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</si>
  <si>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</si>
  <si>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</si>
  <si>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</si>
  <si>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</si>
  <si>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</si>
  <si>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</si>
  <si>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</si>
  <si>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</si>
  <si>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</si>
  <si>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</si>
  <si>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</si>
  <si>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</si>
  <si>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</si>
  <si>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</si>
  <si>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</si>
  <si>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</si>
  <si>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</si>
  <si>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</si>
  <si>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</si>
  <si>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</si>
  <si>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</si>
  <si>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</si>
  <si>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</si>
  <si>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</si>
  <si>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</si>
  <si>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</si>
  <si>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</si>
  <si>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</si>
  <si>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</si>
  <si>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</si>
  <si>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</si>
  <si>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</si>
  <si>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</si>
  <si>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</si>
  <si>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</si>
  <si>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</si>
  <si>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</si>
  <si>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</si>
  <si>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</si>
  <si>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</si>
  <si>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</si>
  <si>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</si>
  <si>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</si>
  <si>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</si>
  <si>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</si>
  <si>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</si>
  <si>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</si>
  <si>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</si>
  <si>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</si>
  <si>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</si>
  <si>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</si>
  <si>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</si>
  <si>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</si>
  <si>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</si>
  <si>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</si>
  <si>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</si>
  <si>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</si>
  <si>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</si>
  <si>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</si>
  <si>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</si>
  <si>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</si>
  <si>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</si>
  <si>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</si>
  <si>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</si>
  <si>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</si>
  <si>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</si>
  <si>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</si>
  <si>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</si>
  <si>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</si>
  <si>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</si>
  <si>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</si>
  <si>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</si>
  <si>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</si>
  <si>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</si>
  <si>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</si>
  <si>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</si>
  <si>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</si>
  <si>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</si>
  <si>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</si>
  <si>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</si>
  <si>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</si>
  <si>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</si>
  <si>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</si>
  <si>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</si>
  <si>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</si>
  <si>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</si>
  <si>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</si>
  <si>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</si>
  <si>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</si>
  <si>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</si>
  <si>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</si>
  <si>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</si>
  <si>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</si>
  <si>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</si>
  <si>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</si>
  <si>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</si>
  <si>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</si>
  <si>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</si>
  <si>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</si>
  <si>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</si>
  <si>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</si>
  <si>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</si>
  <si>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</si>
  <si>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</si>
  <si>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</si>
  <si>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</si>
  <si>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</si>
  <si>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</si>
  <si>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</si>
  <si>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</si>
  <si>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</si>
  <si>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</si>
  <si>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</si>
  <si>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</si>
  <si>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</si>
  <si>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</si>
  <si>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</si>
  <si>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</si>
  <si>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</si>
  <si>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</si>
  <si>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</si>
  <si>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</si>
  <si>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</si>
  <si>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</si>
  <si>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</si>
  <si>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</si>
  <si>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</si>
  <si>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</si>
  <si>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</si>
  <si>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</si>
  <si>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</si>
  <si>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</si>
  <si>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</si>
  <si>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</si>
  <si>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</si>
  <si>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</si>
  <si>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</si>
  <si>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</si>
  <si>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</si>
  <si>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</si>
  <si>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</si>
  <si>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</si>
  <si>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</si>
  <si>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</si>
  <si>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</si>
  <si>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</si>
  <si>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</si>
  <si>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</si>
  <si>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</si>
  <si>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</si>
  <si>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</si>
  <si>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</si>
  <si>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</si>
  <si>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</si>
  <si>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</si>
  <si>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</si>
  <si>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</si>
  <si>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</si>
  <si>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</si>
  <si>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</si>
  <si>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</si>
  <si>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</si>
  <si>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</si>
  <si>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</si>
  <si>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</si>
  <si>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</si>
  <si>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</si>
  <si>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</si>
  <si>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</si>
  <si>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</si>
  <si>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</si>
  <si>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</si>
  <si>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</si>
  <si>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</si>
  <si>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</si>
  <si>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</si>
  <si>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</si>
  <si>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</si>
  <si>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</si>
  <si>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</si>
  <si>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</si>
  <si>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</si>
  <si>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</si>
  <si>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</si>
  <si>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</si>
  <si>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</si>
  <si>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</si>
  <si>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</si>
  <si>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</si>
  <si>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</si>
  <si>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</si>
  <si>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</si>
  <si>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</si>
  <si>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</si>
  <si>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</si>
  <si>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</si>
  <si>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</si>
  <si>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</si>
  <si>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</si>
  <si>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</si>
  <si>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</si>
  <si>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</si>
  <si>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</si>
  <si>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</si>
  <si>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</si>
  <si>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</si>
  <si>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</si>
  <si>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</si>
  <si>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</si>
  <si>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</si>
  <si>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</si>
  <si>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</si>
  <si>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</si>
  <si>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</si>
  <si>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</si>
  <si>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</si>
  <si>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</si>
  <si>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</si>
  <si>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</si>
  <si>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</si>
  <si>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</si>
  <si>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</si>
  <si>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</si>
  <si>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</si>
  <si>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</si>
  <si>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</si>
  <si>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</si>
  <si>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</si>
  <si>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</si>
  <si>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</si>
  <si>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</si>
  <si>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</si>
  <si>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</si>
  <si>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</si>
  <si>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</si>
  <si>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</si>
  <si>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</si>
  <si>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</si>
  <si>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</si>
  <si>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</si>
  <si>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</si>
  <si>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</si>
  <si>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</si>
  <si>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</si>
  <si>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</si>
  <si>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</si>
  <si>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</si>
  <si>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</si>
  <si>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</si>
  <si>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</si>
  <si>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</si>
  <si>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</si>
  <si>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</si>
  <si>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</si>
  <si>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</si>
  <si>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</si>
  <si>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</si>
  <si>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</si>
  <si>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</si>
  <si>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</si>
  <si>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</si>
  <si>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</si>
  <si>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</si>
  <si>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</si>
  <si>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</si>
  <si>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</si>
  <si>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</si>
  <si>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</si>
  <si>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</si>
  <si>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</si>
  <si>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</si>
  <si>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</si>
  <si>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</si>
  <si>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</si>
  <si>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</si>
  <si>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</si>
  <si>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</si>
  <si>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</si>
  <si>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</si>
  <si>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</si>
  <si>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</si>
  <si>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</si>
  <si>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</si>
  <si>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</si>
  <si>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</si>
  <si>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</si>
  <si>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</si>
  <si>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</si>
  <si>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</si>
  <si>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</si>
  <si>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</si>
  <si>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</si>
  <si>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</si>
  <si>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</si>
  <si>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</si>
  <si>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</si>
  <si>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</si>
  <si>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</si>
  <si>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</si>
  <si>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</si>
  <si>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</si>
  <si>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</si>
  <si>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</si>
  <si>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</si>
  <si>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</si>
  <si>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</si>
  <si>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</si>
  <si>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</si>
  <si>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</si>
  <si>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</si>
  <si>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</si>
  <si>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</si>
  <si>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</si>
  <si>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</si>
  <si>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</si>
  <si>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</si>
  <si>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</si>
  <si>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</si>
  <si>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</si>
  <si>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</si>
  <si>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</si>
  <si>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</si>
  <si>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</si>
  <si>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</si>
  <si>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</si>
  <si>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</si>
  <si>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</si>
  <si>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</si>
  <si>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</si>
  <si>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</si>
  <si>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</si>
  <si>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</si>
  <si>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</si>
  <si>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</si>
  <si>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</si>
  <si>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</si>
  <si>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</si>
  <si>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</si>
  <si>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</si>
  <si>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</si>
  <si>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</si>
  <si>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</si>
  <si>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</si>
  <si>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</si>
  <si>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</si>
  <si>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</si>
  <si>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</si>
  <si>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</si>
  <si>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</si>
  <si>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</si>
  <si>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</si>
  <si>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</si>
  <si>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</si>
  <si>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</si>
  <si>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</si>
  <si>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</si>
  <si>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</si>
  <si>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</si>
  <si>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</si>
  <si>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</si>
  <si>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</si>
  <si>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</si>
  <si>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</si>
  <si>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</si>
  <si>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</si>
  <si>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</si>
  <si>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</si>
  <si>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</si>
  <si>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</si>
  <si>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</si>
  <si>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</si>
  <si>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</si>
  <si>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</si>
  <si>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</si>
  <si>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</si>
  <si>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</si>
  <si>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</si>
  <si>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</si>
  <si>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</si>
  <si>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</si>
  <si>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</si>
  <si>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</si>
  <si>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</si>
  <si>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</si>
  <si>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</si>
  <si>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</si>
  <si>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</si>
  <si>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</si>
  <si>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</si>
  <si>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</si>
  <si>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</si>
  <si>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</si>
  <si>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</si>
  <si>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</si>
  <si>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</si>
  <si>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</si>
  <si>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</si>
  <si>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</si>
  <si>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</si>
  <si>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</si>
  <si>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</si>
  <si>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</si>
  <si>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</si>
  <si>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</si>
  <si>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</si>
  <si>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</si>
  <si>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</si>
  <si>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</si>
  <si>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</si>
  <si>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</si>
  <si>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</si>
  <si>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</si>
  <si>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</si>
  <si>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</si>
  <si>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</si>
  <si>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</si>
  <si>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</si>
  <si>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</si>
  <si>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</si>
  <si>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</si>
  <si>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</si>
  <si>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</si>
  <si>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</si>
  <si>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</si>
  <si>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</si>
  <si>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</si>
  <si>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</si>
  <si>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</si>
  <si>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</si>
  <si>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</si>
  <si>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</si>
  <si>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</si>
  <si>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</si>
  <si>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</si>
  <si>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</si>
  <si>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</si>
  <si>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</si>
  <si>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</si>
  <si>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</si>
  <si>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</si>
  <si>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</si>
  <si>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</si>
  <si>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</si>
  <si>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</si>
  <si>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</si>
  <si>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</si>
  <si>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</si>
  <si>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</si>
  <si>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</si>
  <si>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</si>
  <si>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</si>
  <si>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</si>
  <si>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</si>
  <si>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</si>
  <si>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</si>
  <si>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</si>
  <si>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</si>
  <si>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</si>
  <si>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</si>
  <si>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</si>
  <si>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</si>
  <si>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</si>
  <si>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</si>
  <si>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</si>
  <si>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</si>
  <si>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</si>
  <si>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</si>
  <si>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</si>
  <si>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</si>
  <si>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</si>
  <si>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</si>
  <si>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</si>
  <si>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</si>
  <si>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</si>
  <si>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</si>
  <si>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</si>
  <si>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</si>
  <si>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</si>
  <si>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</si>
  <si>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</si>
  <si>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</si>
  <si>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</si>
  <si>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</si>
  <si>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</si>
  <si>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</si>
  <si>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</si>
  <si>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</si>
  <si>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</si>
  <si>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</si>
  <si>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</si>
  <si>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</si>
  <si>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</si>
  <si>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</si>
  <si>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</si>
  <si>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</si>
  <si>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</si>
  <si>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</si>
  <si>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</si>
  <si>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</si>
  <si>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</si>
  <si>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</si>
  <si>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</si>
  <si>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</si>
  <si>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</si>
  <si>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</si>
  <si>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</si>
  <si>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</si>
  <si>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</si>
  <si>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</si>
  <si>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</si>
  <si>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</si>
  <si>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</si>
  <si>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</si>
  <si>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</si>
  <si>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</si>
  <si>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</si>
  <si>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</si>
  <si>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</si>
  <si>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</si>
  <si>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</si>
  <si>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</si>
  <si>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</si>
  <si>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</si>
  <si>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</si>
  <si>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</si>
  <si>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</si>
  <si>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</si>
  <si>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</si>
  <si>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</si>
  <si>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</si>
  <si>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</si>
  <si>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</si>
  <si>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</si>
  <si>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</si>
  <si>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</si>
  <si>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</si>
  <si>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</si>
  <si>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</si>
  <si>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</si>
  <si>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</si>
  <si>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</si>
  <si>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</si>
  <si>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</si>
  <si>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</si>
  <si>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</si>
  <si>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</si>
  <si>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</si>
  <si>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</si>
  <si>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</si>
  <si>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</si>
  <si>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</si>
  <si>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</si>
  <si>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</si>
  <si>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</si>
  <si>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</si>
  <si>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</si>
  <si>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</si>
  <si>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</si>
  <si>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</si>
  <si>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</si>
  <si>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</si>
  <si>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</si>
  <si>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</si>
  <si>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</si>
  <si>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</si>
  <si>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</si>
  <si>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</si>
  <si>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</si>
  <si>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</si>
  <si>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</si>
  <si>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</si>
  <si>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</si>
  <si>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</si>
  <si>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</si>
  <si>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</si>
  <si>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</si>
  <si>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</si>
  <si>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</si>
  <si>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</si>
  <si>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</si>
  <si>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</si>
  <si>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</si>
  <si>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</si>
  <si>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</si>
  <si>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</si>
  <si>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</si>
  <si>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</si>
  <si>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</si>
  <si>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</si>
  <si>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</si>
  <si>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</si>
  <si>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</si>
  <si>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</si>
  <si>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</si>
  <si>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</si>
  <si>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</si>
  <si>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</si>
  <si>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</si>
  <si>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</si>
  <si>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</si>
  <si>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</si>
  <si>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</si>
  <si>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</si>
  <si>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</si>
  <si>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</si>
  <si>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</si>
  <si>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</si>
  <si>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</si>
  <si>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</si>
  <si>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</si>
  <si>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</si>
  <si>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</si>
  <si>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</si>
  <si>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</si>
  <si>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</si>
  <si>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</si>
  <si>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</si>
  <si>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</si>
  <si>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</si>
  <si>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</si>
  <si>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</si>
  <si>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</si>
  <si>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</si>
  <si>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</si>
  <si>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</si>
  <si>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</si>
  <si>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</si>
  <si>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</si>
  <si>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</si>
  <si>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</si>
  <si>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</si>
  <si>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</si>
  <si>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</si>
  <si>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</si>
  <si>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</si>
  <si>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</si>
  <si>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</si>
  <si>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</si>
  <si>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</si>
  <si>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</si>
  <si>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</si>
  <si>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</si>
  <si>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</si>
  <si>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</si>
  <si>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</si>
  <si>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</si>
  <si>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</si>
  <si>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</si>
  <si>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</si>
  <si>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</si>
  <si>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</si>
  <si>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</si>
  <si>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</si>
  <si>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</si>
  <si>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</si>
  <si>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</si>
  <si>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</si>
  <si>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</si>
  <si>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</si>
  <si>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</si>
  <si>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</si>
  <si>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</si>
  <si>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</si>
  <si>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</si>
  <si>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</si>
  <si>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</si>
  <si>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</si>
  <si>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</si>
  <si>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</si>
  <si>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</si>
  <si>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</si>
  <si>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</si>
  <si>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</si>
  <si>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</si>
  <si>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</si>
  <si>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</si>
  <si>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</si>
  <si>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</si>
  <si>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</si>
  <si>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</si>
  <si>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</si>
  <si>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</si>
  <si>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</si>
  <si>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</si>
  <si>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</si>
  <si>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</si>
  <si>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</si>
  <si>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</si>
  <si>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</si>
  <si>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</si>
  <si>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</si>
  <si>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</si>
  <si>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</si>
  <si>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</si>
  <si>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</si>
  <si>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</si>
  <si>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</si>
  <si>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</si>
  <si>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</si>
  <si>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</si>
  <si>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</si>
  <si>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</si>
  <si>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</si>
  <si>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</si>
  <si>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</si>
  <si>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</si>
  <si>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</si>
  <si>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</si>
  <si>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</si>
  <si>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</si>
  <si>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</si>
  <si>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</si>
  <si>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</si>
  <si>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</si>
  <si>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</si>
  <si>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</si>
  <si>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</si>
  <si>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</si>
  <si>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</si>
  <si>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</si>
  <si>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</si>
  <si>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</si>
  <si>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</si>
  <si>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</si>
  <si>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</si>
  <si>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</si>
  <si>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</si>
  <si>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</si>
  <si>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</si>
  <si>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</si>
  <si>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</si>
  <si>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</si>
  <si>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</si>
  <si>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</si>
  <si>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</si>
  <si>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</si>
  <si>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</si>
  <si>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</si>
  <si>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</si>
  <si>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</si>
  <si>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</si>
  <si>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</si>
  <si>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</si>
  <si>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</si>
  <si>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</si>
  <si>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</si>
  <si>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</si>
  <si>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</si>
  <si>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</si>
  <si>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</si>
  <si>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</si>
  <si>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</si>
  <si>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</si>
  <si>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</si>
  <si>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</si>
  <si>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</si>
  <si>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</si>
  <si>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</si>
  <si>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</si>
  <si>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</si>
  <si>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</si>
  <si>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</si>
  <si>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</si>
  <si>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</si>
  <si>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</si>
  <si>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</si>
  <si>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</si>
  <si>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</si>
  <si>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</si>
  <si>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</si>
  <si>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</si>
  <si>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</si>
  <si>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</si>
  <si>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</si>
  <si>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</si>
  <si>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</si>
  <si>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</si>
  <si>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</si>
  <si>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</si>
  <si>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</si>
  <si>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</si>
  <si>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</si>
  <si>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</si>
  <si>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</si>
  <si>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</si>
  <si>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</si>
  <si>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</si>
  <si>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</si>
  <si>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</si>
  <si>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</si>
  <si>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</si>
  <si>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</si>
  <si>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</si>
  <si>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</si>
  <si>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</si>
  <si>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</si>
  <si>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</si>
  <si>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</si>
  <si>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</si>
  <si>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</si>
  <si>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</si>
  <si>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</si>
  <si>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</si>
  <si>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</si>
  <si>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</si>
  <si>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</si>
  <si>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</si>
  <si>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</si>
  <si>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</si>
  <si>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</si>
  <si>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</si>
  <si>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</si>
  <si>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</si>
  <si>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</si>
  <si>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</si>
  <si>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</si>
  <si>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</si>
  <si>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</si>
  <si>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</si>
  <si>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</si>
  <si>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</si>
  <si>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</si>
  <si>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</si>
  <si>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</si>
  <si>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</si>
  <si>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</si>
  <si>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</si>
  <si>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</si>
  <si>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</si>
  <si>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</si>
  <si>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</si>
  <si>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</si>
  <si>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</si>
  <si>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</si>
  <si>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</si>
  <si>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</si>
  <si>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</si>
  <si>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</si>
  <si>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</si>
  <si>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</si>
  <si>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</si>
  <si>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</si>
  <si>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</si>
  <si>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</si>
  <si>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</si>
  <si>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</si>
  <si>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</si>
  <si>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</si>
  <si>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</si>
  <si>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</si>
  <si>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</si>
  <si>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</si>
  <si>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</si>
  <si>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</si>
  <si>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</si>
  <si>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</si>
  <si>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</si>
  <si>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</si>
  <si>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</si>
  <si>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</si>
  <si>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</si>
  <si>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</si>
  <si>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</si>
  <si>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</si>
  <si>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</si>
  <si>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</si>
  <si>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</si>
  <si>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</si>
  <si>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</si>
  <si>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</si>
  <si>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</si>
  <si>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</si>
  <si>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</si>
  <si>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</si>
  <si>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</si>
  <si>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</si>
  <si>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</si>
  <si>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</si>
  <si>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</si>
  <si>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</si>
  <si>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</si>
  <si>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</si>
  <si>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</si>
  <si>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</si>
  <si>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</si>
  <si>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</si>
  <si>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</si>
  <si>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</si>
  <si>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</si>
  <si>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</si>
  <si>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</si>
  <si>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</si>
  <si>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</si>
  <si>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</si>
  <si>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</si>
  <si>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</si>
  <si>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</si>
  <si>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</si>
  <si>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</si>
  <si>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</si>
  <si>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</si>
  <si>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</si>
  <si>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</si>
  <si>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</si>
  <si>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</si>
  <si>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</si>
  <si>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</si>
  <si>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</si>
  <si>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</si>
  <si>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</si>
  <si>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</si>
  <si>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</si>
  <si>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</si>
  <si>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</si>
  <si>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</si>
  <si>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</si>
  <si>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</si>
  <si>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</si>
  <si>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</si>
  <si>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</si>
  <si>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</si>
  <si>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</si>
  <si>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</si>
  <si>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</si>
  <si>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</si>
  <si>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</si>
  <si>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</si>
  <si>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</si>
  <si>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</si>
  <si>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</si>
  <si>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</si>
  <si>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</si>
  <si>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</si>
  <si>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</si>
  <si>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</si>
  <si>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</si>
  <si>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</si>
  <si>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</si>
  <si>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</si>
  <si>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</si>
  <si>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</si>
  <si>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</si>
  <si>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</si>
  <si>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</si>
  <si>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</si>
  <si>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</si>
  <si>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</si>
  <si>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</si>
  <si>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</si>
  <si>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</si>
  <si>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</si>
  <si>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</si>
  <si>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</si>
  <si>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</si>
  <si>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</si>
  <si>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</si>
  <si>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</si>
  <si>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</si>
  <si>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</si>
  <si>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</si>
  <si>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</si>
  <si>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</si>
  <si>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</si>
  <si>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</si>
  <si>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</si>
  <si>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</si>
  <si>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</si>
  <si>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</si>
  <si>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</si>
  <si>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</si>
  <si>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</si>
  <si>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</si>
  <si>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</si>
  <si>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</si>
  <si>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</si>
  <si>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</si>
  <si>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</si>
  <si>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</si>
  <si>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</si>
  <si>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</si>
  <si>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</si>
  <si>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</si>
  <si>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</si>
  <si>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</si>
  <si>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</si>
  <si>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</si>
  <si>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</si>
  <si>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</si>
  <si>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</si>
  <si>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</si>
  <si>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</si>
  <si>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</si>
  <si>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</si>
  <si>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</si>
  <si>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</si>
  <si>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</si>
  <si>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</si>
  <si>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</si>
  <si>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</si>
  <si>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</si>
  <si>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</si>
  <si>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</si>
  <si>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</si>
  <si>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</si>
  <si>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</si>
  <si>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</si>
  <si>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</si>
  <si>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</si>
  <si>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</si>
  <si>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</si>
  <si>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</si>
  <si>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</si>
  <si>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</si>
  <si>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</si>
  <si>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</si>
  <si>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</si>
  <si>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</si>
  <si>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</si>
  <si>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</si>
  <si>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</si>
  <si>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</si>
  <si>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</si>
  <si>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</si>
  <si>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</si>
  <si>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</si>
  <si>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</si>
  <si>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</si>
  <si>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</si>
  <si>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</si>
  <si>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</si>
  <si>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</si>
  <si>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</si>
  <si>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</si>
  <si>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</si>
  <si>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</si>
  <si>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</si>
  <si>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</si>
  <si>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</si>
  <si>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</si>
  <si>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</si>
  <si>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</si>
  <si>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</si>
  <si>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</si>
  <si>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</si>
  <si>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</si>
  <si>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</si>
  <si>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</si>
  <si>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</si>
  <si>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</si>
  <si>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</si>
  <si>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</si>
  <si>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</si>
  <si>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</si>
  <si>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</si>
  <si>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</si>
  <si>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</si>
  <si>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</si>
  <si>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</si>
  <si>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</si>
  <si>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</si>
  <si>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</si>
  <si>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</si>
  <si>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</si>
  <si>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</si>
  <si>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</si>
  <si>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</si>
  <si>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</si>
  <si>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</si>
  <si>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</si>
  <si>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</si>
  <si>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</si>
  <si>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</si>
  <si>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</si>
  <si>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</si>
  <si>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</si>
  <si>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</si>
  <si>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</si>
  <si>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</si>
  <si>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</si>
  <si>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</si>
  <si>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</si>
  <si>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</si>
  <si>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</si>
  <si>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</si>
  <si>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</si>
  <si>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</si>
  <si>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</si>
  <si>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</si>
  <si>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</si>
  <si>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</si>
  <si>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</si>
  <si>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</si>
  <si>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</si>
  <si>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</si>
  <si>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</si>
  <si>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</si>
  <si>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</si>
  <si>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</si>
  <si>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</si>
  <si>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</si>
  <si>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</si>
  <si>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</si>
  <si>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</si>
  <si>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</si>
  <si>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</si>
  <si>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</si>
  <si>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</si>
  <si>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</si>
  <si>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</si>
  <si>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</si>
  <si>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</si>
  <si>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</si>
  <si>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</si>
  <si>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</si>
  <si>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</si>
  <si>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</si>
  <si>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</si>
  <si>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</si>
  <si>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</si>
  <si>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</si>
  <si>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</si>
  <si>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</si>
  <si>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</si>
  <si>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</si>
  <si>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</si>
  <si>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</si>
  <si>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</si>
  <si>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</si>
  <si>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</si>
  <si>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</si>
  <si>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</si>
  <si>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</si>
  <si>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</si>
  <si>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</si>
  <si>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</si>
  <si>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</si>
  <si>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</si>
  <si>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</si>
  <si>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</si>
  <si>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</si>
  <si>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</si>
  <si>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</si>
  <si>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</si>
  <si>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</si>
  <si>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</si>
  <si>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</si>
  <si>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</si>
  <si>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</si>
  <si>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</si>
  <si>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</si>
  <si>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</si>
  <si>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</si>
  <si>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</si>
  <si>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</si>
  <si>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</si>
  <si>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</si>
  <si>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</si>
  <si>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</si>
  <si>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</si>
  <si>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</si>
  <si>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</si>
  <si>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</si>
  <si>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</si>
  <si>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</si>
  <si>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</si>
  <si>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</si>
  <si>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</si>
  <si>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</si>
  <si>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</si>
  <si>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</si>
  <si>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</si>
  <si>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</si>
  <si>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</si>
  <si>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</si>
  <si>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</si>
  <si>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</si>
  <si>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</si>
  <si>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</si>
  <si>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</si>
  <si>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</si>
  <si>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</si>
  <si>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</si>
  <si>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</si>
  <si>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</si>
  <si>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</si>
  <si>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</si>
  <si>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</si>
  <si>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</si>
  <si>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</si>
  <si>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</si>
  <si>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</si>
  <si>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</si>
  <si>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</si>
  <si>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</si>
  <si>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</si>
  <si>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</si>
  <si>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</si>
  <si>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</si>
  <si>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</si>
  <si>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</si>
  <si>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</si>
  <si>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</si>
  <si>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</si>
  <si>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</si>
  <si>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</si>
  <si>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</si>
  <si>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</si>
  <si>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</si>
  <si>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</si>
  <si>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</si>
  <si>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</si>
  <si>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</si>
  <si>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</si>
  <si>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</si>
  <si>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</si>
  <si>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</si>
  <si>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</si>
  <si>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</si>
  <si>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</si>
  <si>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</si>
  <si>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</si>
  <si>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</si>
  <si>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</si>
  <si>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</si>
  <si>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</si>
  <si>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</si>
  <si>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</si>
  <si>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</si>
  <si>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</si>
  <si>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</si>
  <si>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</si>
  <si>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</si>
  <si>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</si>
  <si>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</si>
  <si>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</si>
  <si>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</si>
  <si>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</si>
  <si>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</si>
  <si>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</si>
  <si>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</si>
  <si>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</si>
  <si>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</si>
  <si>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</si>
  <si>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</si>
  <si>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</si>
  <si>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</si>
  <si>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</si>
  <si>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</si>
  <si>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</si>
  <si>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</si>
  <si>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</si>
  <si>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</si>
  <si>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</si>
  <si>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</si>
  <si>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</si>
  <si>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</si>
  <si>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</si>
  <si>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</si>
  <si>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</si>
  <si>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</si>
  <si>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</si>
  <si>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</si>
  <si>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</si>
  <si>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</si>
  <si>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</si>
  <si>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</si>
  <si>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</si>
  <si>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</si>
  <si>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</si>
  <si>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</si>
  <si>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</si>
  <si>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</si>
  <si>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</si>
  <si>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</si>
  <si>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</si>
  <si>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</si>
  <si>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</si>
  <si>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</si>
  <si>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</si>
  <si>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</si>
  <si>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</si>
  <si>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</si>
  <si>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</si>
  <si>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</si>
  <si>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</si>
  <si>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</si>
  <si>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</si>
  <si>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</si>
  <si>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</si>
  <si>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</si>
  <si>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</si>
  <si>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</si>
  <si>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</si>
  <si>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</si>
  <si>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</si>
  <si>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</si>
  <si>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</si>
  <si>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</si>
  <si>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</si>
  <si>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</si>
  <si>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</si>
  <si>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</si>
  <si>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</si>
  <si>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</si>
  <si>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</si>
  <si>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</si>
  <si>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</si>
  <si>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</si>
  <si>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</si>
  <si>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</si>
  <si>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</si>
  <si>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</si>
  <si>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</si>
  <si>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</si>
  <si>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</si>
  <si>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</si>
  <si>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</si>
  <si>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</si>
  <si>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</si>
  <si>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</si>
  <si>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</si>
  <si>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</si>
  <si>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</si>
  <si>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</si>
  <si>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</si>
  <si>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</si>
  <si>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</si>
  <si>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</si>
  <si>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</si>
  <si>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</si>
  <si>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</si>
  <si>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</si>
  <si>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</si>
  <si>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</si>
  <si>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</si>
  <si>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</si>
  <si>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</si>
  <si>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</si>
  <si>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</si>
  <si>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</si>
  <si>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</si>
  <si>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</si>
  <si>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</si>
  <si>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</si>
  <si>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</si>
  <si>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</si>
  <si>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</si>
  <si>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</si>
  <si>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</si>
  <si>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</si>
  <si>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</si>
  <si>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</si>
  <si>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</si>
  <si>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</si>
  <si>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</si>
  <si>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</si>
  <si>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</si>
  <si>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</si>
  <si>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</si>
  <si>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</si>
  <si>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</si>
  <si>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</si>
  <si>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</si>
  <si>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</si>
  <si>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</si>
  <si>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</si>
  <si>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</si>
  <si>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</si>
  <si>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</si>
  <si>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</si>
  <si>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</si>
  <si>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</si>
  <si>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</si>
  <si>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</si>
  <si>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</si>
  <si>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</si>
  <si>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</si>
  <si>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</si>
  <si>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</si>
  <si>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</si>
  <si>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</si>
  <si>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</si>
  <si>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</si>
  <si>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</si>
  <si>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</si>
  <si>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</si>
  <si>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</si>
  <si>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</si>
  <si>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</si>
  <si>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</si>
  <si>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</si>
  <si>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</si>
  <si>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</si>
  <si>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</si>
  <si>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</si>
  <si>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</si>
  <si>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</si>
  <si>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</si>
  <si>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</si>
  <si>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</si>
  <si>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</si>
  <si>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</si>
  <si>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</si>
  <si>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</si>
  <si>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</si>
  <si>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</si>
  <si>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</si>
  <si>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</si>
  <si>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</si>
  <si>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</si>
  <si>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</si>
  <si>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</si>
  <si>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</si>
  <si>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</si>
  <si>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</si>
  <si>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</si>
  <si>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</si>
  <si>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</si>
  <si>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</si>
  <si>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</si>
  <si>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</si>
  <si>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</si>
  <si>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</si>
  <si>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</si>
  <si>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</si>
  <si>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</si>
  <si>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</si>
  <si>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</si>
  <si>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</si>
  <si>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</si>
  <si>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</si>
  <si>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</si>
  <si>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</si>
  <si>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</si>
  <si>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</si>
  <si>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</si>
  <si>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</si>
  <si>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</si>
  <si>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</si>
  <si>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</si>
  <si>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</si>
  <si>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</si>
  <si>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</si>
  <si>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</si>
  <si>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</si>
  <si>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</si>
  <si>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</si>
  <si>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</si>
  <si>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</si>
  <si>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</si>
  <si>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</si>
  <si>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</si>
  <si>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</si>
  <si>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</si>
  <si>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</si>
  <si>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</si>
  <si>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</si>
  <si>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</si>
  <si>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</si>
  <si>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</si>
  <si>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</si>
  <si>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</si>
  <si>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</si>
  <si>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</si>
  <si>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</si>
  <si>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</si>
  <si>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</si>
  <si>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</si>
  <si>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</si>
  <si>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</si>
  <si>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</si>
  <si>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</si>
  <si>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</si>
  <si>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</si>
  <si>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</si>
  <si>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</si>
  <si>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</si>
  <si>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</si>
  <si>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</si>
  <si>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</si>
  <si>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</si>
  <si>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</si>
  <si>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</si>
  <si>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</si>
  <si>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</si>
  <si>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</si>
  <si>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</si>
  <si>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</si>
  <si>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</si>
  <si>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</si>
  <si>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</si>
  <si>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</si>
  <si>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</si>
  <si>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</si>
  <si>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</si>
  <si>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</si>
  <si>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</si>
  <si>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</si>
  <si>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</si>
  <si>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</si>
  <si>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</si>
  <si>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</si>
  <si>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</si>
  <si>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</si>
  <si>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</si>
  <si>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</si>
  <si>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</si>
  <si>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</si>
  <si>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</si>
  <si>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</si>
  <si>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</si>
  <si>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</si>
  <si>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</si>
  <si>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</si>
  <si>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</si>
  <si>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</si>
  <si>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</si>
  <si>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</si>
  <si>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</si>
  <si>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</si>
  <si>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</si>
  <si>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</si>
  <si>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</si>
  <si>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</si>
  <si>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</si>
  <si>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</si>
  <si>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</si>
  <si>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</si>
  <si>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</si>
  <si>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</si>
  <si>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</si>
  <si>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</si>
  <si>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</si>
  <si>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</si>
  <si>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</si>
  <si>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</si>
  <si>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</si>
  <si>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</si>
  <si>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</si>
  <si>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</si>
  <si>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</si>
  <si>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</si>
  <si>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</si>
  <si>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</si>
  <si>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</si>
  <si>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</si>
  <si>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</si>
  <si>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</si>
  <si>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</si>
  <si>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</si>
  <si>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</si>
  <si>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</si>
  <si>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</si>
  <si>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</si>
  <si>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</si>
  <si>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</si>
  <si>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</si>
  <si>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</si>
  <si>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</si>
  <si>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</si>
  <si>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</si>
  <si>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</si>
  <si>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</si>
  <si>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</si>
  <si>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</si>
  <si>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</si>
  <si>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</si>
  <si>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</si>
  <si>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</si>
  <si>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</si>
  <si>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</si>
  <si>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</si>
  <si>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</si>
  <si>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</si>
  <si>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</si>
  <si>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</si>
  <si>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</si>
  <si>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</si>
  <si>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</si>
  <si>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</si>
  <si>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</si>
  <si>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</si>
  <si>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</si>
  <si>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</si>
  <si>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</si>
  <si>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</si>
  <si>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</si>
  <si>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</si>
  <si>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</si>
  <si>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</si>
  <si>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</si>
  <si>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</si>
  <si>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</si>
  <si>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</si>
  <si>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</si>
  <si>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</si>
  <si>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</si>
  <si>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</si>
  <si>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</si>
  <si>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</si>
  <si>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</si>
  <si>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</si>
  <si>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</si>
  <si>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</si>
  <si>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</si>
  <si>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</si>
  <si>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</si>
  <si>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</si>
  <si>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</si>
  <si>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</si>
  <si>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</si>
  <si>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</si>
  <si>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</si>
  <si>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</si>
  <si>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</si>
  <si>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</si>
  <si>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</si>
  <si>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</si>
  <si>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</si>
  <si>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</si>
  <si>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</si>
  <si>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</si>
  <si>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</si>
  <si>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</si>
  <si>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</si>
  <si>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</si>
  <si>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</si>
  <si>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</si>
  <si>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</si>
  <si>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</si>
  <si>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</si>
  <si>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</si>
  <si>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</si>
  <si>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</si>
  <si>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</si>
  <si>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</si>
  <si>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</si>
  <si>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</si>
  <si>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</si>
  <si>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</si>
  <si>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</si>
  <si>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</si>
  <si>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</si>
  <si>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</si>
  <si>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</si>
  <si>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</si>
  <si>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</si>
  <si>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</si>
  <si>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</si>
  <si>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</si>
  <si>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</si>
  <si>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</si>
  <si>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</si>
  <si>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</si>
  <si>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</si>
  <si>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</si>
  <si>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</si>
  <si>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</si>
  <si>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</si>
  <si>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</si>
  <si>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</si>
  <si>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</si>
  <si>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</si>
  <si>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</si>
  <si>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</si>
  <si>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</si>
  <si>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</si>
  <si>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</si>
  <si>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</si>
  <si>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</si>
  <si>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</si>
  <si>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</si>
  <si>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</si>
  <si>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</si>
  <si>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</si>
  <si>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</si>
  <si>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</si>
  <si>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</si>
  <si>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</si>
  <si>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</si>
  <si>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</si>
  <si>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</si>
  <si>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</si>
  <si>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</si>
  <si>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</si>
  <si>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</si>
  <si>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</si>
  <si>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</si>
  <si>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</si>
  <si>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</si>
  <si>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</si>
  <si>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</si>
  <si>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</si>
  <si>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</si>
  <si>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</si>
  <si>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</si>
  <si>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</si>
  <si>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</si>
  <si>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</si>
  <si>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</si>
  <si>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</si>
  <si>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</si>
  <si>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</si>
  <si>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</si>
  <si>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</si>
  <si>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</si>
  <si>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</si>
  <si>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</si>
  <si>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</si>
  <si>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</si>
  <si>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</si>
  <si>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</si>
  <si>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</si>
  <si>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</si>
  <si>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</si>
  <si>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</si>
  <si>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</si>
  <si>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</si>
  <si>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</si>
  <si>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</si>
  <si>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</si>
  <si>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</si>
  <si>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</si>
  <si>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</si>
  <si>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</si>
  <si>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</si>
  <si>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</si>
  <si>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</si>
  <si>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</si>
  <si>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</si>
  <si>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</si>
  <si>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</si>
  <si>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</si>
  <si>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</si>
  <si>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</si>
  <si>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</si>
  <si>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</si>
  <si>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</si>
  <si>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</si>
  <si>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</si>
  <si>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</si>
  <si>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</si>
  <si>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</si>
  <si>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</si>
  <si>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</si>
  <si>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</si>
  <si>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</si>
  <si>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</si>
  <si>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</si>
  <si>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</si>
  <si>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</si>
  <si>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</si>
  <si>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</si>
  <si>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</si>
  <si>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</si>
  <si>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</si>
  <si>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</si>
  <si>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</si>
  <si>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</si>
  <si>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</si>
  <si>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</si>
  <si>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</si>
  <si>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</si>
  <si>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</si>
  <si>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</si>
  <si>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</si>
  <si>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</si>
  <si>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</si>
  <si>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</si>
  <si>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</si>
  <si>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</si>
  <si>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</si>
  <si>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</si>
  <si>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</si>
  <si>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</si>
  <si>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</si>
  <si>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</si>
  <si>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</si>
  <si>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</si>
  <si>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</si>
  <si>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</si>
  <si>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</si>
  <si>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</si>
  <si>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</si>
  <si>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</si>
  <si>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</si>
  <si>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</si>
  <si>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</si>
  <si>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</si>
  <si>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</si>
  <si>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</si>
  <si>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</si>
  <si>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</si>
  <si>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</si>
  <si>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</si>
  <si>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</si>
  <si>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</si>
  <si>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</si>
  <si>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</si>
  <si>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</si>
  <si>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</si>
  <si>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</si>
  <si>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</si>
  <si>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</si>
  <si>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</si>
  <si>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</si>
  <si>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</si>
  <si>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</si>
  <si>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</si>
  <si>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</si>
  <si>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</si>
  <si>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</si>
  <si>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</si>
  <si>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</si>
  <si>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</si>
  <si>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</si>
  <si>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</si>
  <si>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</si>
  <si>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</si>
  <si>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</si>
  <si>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</si>
  <si>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</si>
  <si>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</si>
  <si>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</si>
  <si>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</si>
  <si>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</si>
  <si>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</si>
  <si>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</si>
  <si>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</si>
  <si>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</si>
  <si>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</si>
  <si>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</si>
  <si>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</si>
  <si>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</si>
  <si>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</si>
  <si>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</si>
  <si>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</si>
  <si>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</si>
  <si>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</si>
  <si>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</si>
  <si>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</si>
  <si>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</si>
  <si>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</si>
  <si>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</si>
  <si>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</si>
  <si>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</si>
  <si>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</si>
  <si>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</si>
  <si>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</si>
  <si>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</si>
  <si>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</si>
  <si>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</si>
  <si>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</si>
  <si>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</si>
  <si>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</si>
  <si>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</si>
  <si>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</si>
  <si>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</si>
  <si>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</si>
  <si>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</si>
  <si>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</si>
  <si>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</si>
  <si>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</si>
  <si>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</si>
  <si>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</si>
  <si>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</si>
  <si>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</si>
  <si>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</si>
  <si>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</si>
  <si>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</si>
  <si>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</si>
  <si>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</si>
  <si>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</si>
  <si>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</si>
  <si>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</si>
  <si>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</si>
  <si>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</si>
  <si>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</si>
  <si>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</si>
  <si>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</si>
  <si>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</si>
  <si>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</si>
  <si>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</si>
  <si>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</si>
  <si>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</si>
  <si>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</si>
  <si>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</si>
  <si>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</si>
  <si>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</si>
  <si>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</si>
  <si>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</si>
  <si>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</si>
  <si>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</si>
  <si>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</si>
  <si>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</si>
  <si>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</si>
  <si>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</si>
  <si>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</si>
  <si>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</si>
  <si>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</si>
  <si>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</si>
  <si>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</si>
  <si>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</si>
  <si>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</si>
  <si>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</si>
  <si>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</si>
  <si>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</si>
  <si>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</si>
  <si>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</si>
  <si>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</si>
  <si>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</si>
  <si>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</si>
  <si>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</si>
  <si>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</si>
  <si>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</si>
  <si>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</si>
  <si>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</si>
  <si>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</si>
  <si>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</si>
  <si>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</si>
  <si>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</si>
  <si>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</si>
  <si>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</si>
  <si>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</si>
  <si>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</si>
  <si>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</si>
  <si>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</si>
  <si>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</si>
  <si>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</si>
  <si>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</si>
  <si>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</si>
  <si>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</si>
  <si>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</si>
  <si>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</si>
  <si>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</si>
  <si>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</si>
  <si>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</si>
  <si>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</si>
  <si>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</si>
  <si>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</si>
  <si>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</si>
  <si>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</si>
  <si>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</si>
  <si>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</si>
  <si>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</si>
  <si>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</si>
  <si>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</si>
  <si>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</si>
  <si>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</si>
  <si>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</si>
  <si>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</si>
  <si>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</si>
  <si>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</si>
  <si>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</si>
  <si>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</si>
  <si>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</si>
  <si>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</si>
  <si>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</si>
  <si>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</si>
  <si>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</si>
  <si>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</si>
  <si>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</si>
  <si>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</si>
  <si>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</si>
  <si>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</si>
  <si>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</si>
  <si>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</si>
  <si>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</si>
  <si>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</si>
  <si>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</si>
  <si>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</si>
  <si>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</si>
  <si>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</si>
  <si>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</si>
  <si>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</si>
  <si>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</si>
  <si>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</si>
  <si>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</si>
  <si>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</si>
  <si>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</si>
  <si>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</si>
  <si>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</si>
  <si>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</si>
  <si>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</si>
  <si>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</si>
  <si>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</si>
  <si>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</si>
  <si>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</si>
  <si>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</si>
  <si>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</si>
  <si>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</si>
  <si>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</si>
  <si>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</si>
  <si>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</si>
  <si>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</si>
  <si>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</si>
  <si>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</si>
  <si>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</si>
  <si>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</si>
  <si>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</si>
  <si>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</si>
  <si>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</si>
  <si>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</si>
  <si>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</si>
  <si>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</si>
  <si>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</si>
  <si>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</si>
  <si>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</si>
  <si>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</si>
  <si>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</si>
  <si>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</si>
  <si>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</si>
  <si>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</si>
  <si>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</si>
  <si>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</si>
  <si>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</si>
  <si>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</si>
  <si>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</si>
  <si>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</si>
  <si>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</si>
  <si>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</si>
  <si>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</si>
  <si>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</si>
  <si>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</si>
  <si>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</si>
  <si>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</si>
  <si>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</si>
  <si>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</si>
  <si>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</si>
  <si>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</si>
  <si>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</si>
  <si>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</si>
  <si>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</si>
  <si>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</si>
  <si>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</si>
  <si>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</si>
  <si>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</si>
  <si>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</si>
  <si>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</si>
  <si>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</si>
  <si>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</si>
  <si>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</si>
  <si>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</si>
  <si>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</si>
  <si>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</si>
  <si>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</si>
  <si>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</si>
  <si>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</si>
  <si>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</si>
  <si>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</si>
  <si>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</si>
  <si>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</si>
  <si>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</si>
  <si>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</si>
  <si>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</si>
  <si>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</si>
  <si>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</si>
  <si>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</si>
  <si>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</si>
  <si>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</si>
  <si>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</si>
  <si>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</si>
  <si>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</si>
  <si>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</si>
  <si>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</si>
  <si>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</si>
  <si>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</si>
  <si>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</si>
  <si>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</si>
  <si>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</si>
  <si>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</si>
  <si>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</si>
  <si>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</si>
  <si>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</si>
  <si>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</si>
  <si>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</si>
  <si>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</si>
  <si>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</si>
  <si>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</si>
  <si>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</si>
  <si>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</si>
  <si>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</si>
  <si>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</si>
  <si>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</si>
  <si>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</si>
  <si>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</si>
  <si>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</si>
  <si>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</si>
  <si>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</si>
  <si>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</si>
  <si>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</si>
  <si>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</si>
  <si>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</si>
  <si>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</si>
  <si>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</si>
  <si>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</si>
  <si>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</si>
  <si>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</si>
  <si>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</si>
  <si>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</si>
  <si>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</si>
  <si>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</si>
  <si>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</si>
  <si>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</si>
  <si>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</si>
  <si>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</si>
  <si>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</si>
  <si>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</si>
  <si>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</si>
  <si>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</si>
  <si>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</si>
  <si>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</si>
  <si>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</si>
  <si>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</si>
  <si>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</si>
  <si>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</si>
  <si>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</si>
  <si>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</si>
  <si>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</si>
  <si>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</si>
  <si>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</si>
  <si>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</si>
  <si>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</si>
  <si>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</si>
  <si>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</si>
  <si>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</si>
  <si>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</si>
  <si>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</si>
  <si>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</si>
  <si>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</si>
  <si>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</si>
  <si>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</si>
  <si>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</si>
  <si>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</si>
  <si>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</si>
  <si>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</si>
  <si>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</si>
  <si>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</si>
  <si>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</si>
  <si>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</si>
  <si>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</si>
  <si>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</si>
  <si>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</si>
  <si>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</si>
  <si>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</si>
  <si>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</si>
  <si>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</si>
  <si>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</si>
  <si>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</si>
  <si>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</si>
  <si>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</si>
  <si>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</si>
  <si>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</si>
  <si>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</si>
  <si>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</si>
  <si>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</si>
  <si>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</si>
  <si>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</si>
  <si>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</si>
  <si>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</si>
  <si>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</si>
  <si>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</si>
  <si>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</si>
  <si>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</si>
  <si>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</si>
  <si>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</si>
  <si>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</si>
  <si>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</si>
  <si>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</si>
  <si>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</si>
  <si>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</si>
  <si>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</si>
  <si>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</si>
  <si>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</si>
  <si>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</si>
  <si>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</si>
  <si>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</si>
  <si>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</si>
  <si>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</si>
  <si>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</si>
  <si>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</si>
  <si>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</si>
  <si>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</si>
  <si>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</si>
  <si>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</si>
  <si>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</si>
  <si>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</si>
  <si>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</si>
  <si>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</si>
  <si>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</si>
  <si>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</si>
  <si>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</si>
  <si>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</si>
  <si>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</si>
  <si>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</si>
  <si>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</si>
  <si>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</si>
  <si>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</si>
  <si>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</si>
  <si>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</si>
  <si>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</si>
  <si>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</si>
  <si>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</si>
  <si>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</si>
  <si>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</si>
  <si>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</si>
  <si>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</si>
  <si>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</si>
  <si>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</si>
  <si>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</si>
  <si>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</si>
  <si>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</si>
  <si>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</si>
  <si>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</si>
  <si>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</si>
  <si>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</si>
  <si>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</si>
  <si>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</si>
  <si>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</si>
  <si>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</si>
  <si>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</si>
  <si>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</si>
  <si>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</si>
  <si>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</si>
  <si>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</si>
  <si>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</si>
  <si>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</si>
  <si>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</si>
  <si>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</si>
  <si>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</si>
  <si>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</si>
  <si>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</si>
  <si>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</si>
  <si>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</si>
  <si>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</si>
  <si>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</si>
  <si>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</si>
  <si>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</si>
  <si>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</si>
  <si>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</si>
  <si>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</si>
  <si>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</si>
  <si>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</si>
  <si>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</si>
  <si>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</si>
  <si>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</si>
  <si>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</si>
  <si>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</si>
  <si>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</si>
  <si>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</si>
  <si>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</si>
  <si>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</si>
  <si>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</si>
  <si>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</si>
  <si>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</si>
  <si>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</si>
  <si>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</si>
  <si>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</si>
  <si>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</si>
  <si>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</si>
  <si>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</si>
  <si>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</si>
  <si>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</si>
  <si>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</si>
  <si>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</si>
  <si>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</si>
  <si>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</si>
  <si>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</si>
  <si>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</si>
  <si>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</si>
  <si>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</si>
  <si>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</si>
  <si>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</si>
  <si>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</si>
  <si>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</si>
  <si>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</si>
  <si>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</si>
  <si>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</si>
  <si>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</si>
  <si>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</si>
  <si>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</si>
  <si>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</si>
  <si>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</si>
  <si>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</si>
  <si>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</si>
  <si>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</si>
  <si>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</si>
  <si>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</si>
  <si>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</si>
  <si>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</si>
  <si>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</si>
  <si>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</si>
  <si>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</si>
  <si>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</si>
  <si>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</si>
  <si>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</si>
  <si>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</si>
  <si>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</si>
  <si>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</si>
  <si>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</si>
  <si>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</si>
  <si>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</si>
  <si>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</si>
  <si>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</si>
  <si>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</si>
  <si>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</si>
  <si>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</si>
  <si>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</si>
  <si>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</si>
  <si>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</si>
  <si>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</si>
  <si>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</si>
  <si>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</si>
  <si>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</si>
  <si>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</si>
  <si>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</si>
  <si>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</si>
  <si>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</si>
  <si>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</si>
  <si>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</si>
  <si>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</si>
  <si>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</si>
  <si>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</si>
  <si>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</si>
  <si>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</si>
  <si>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</si>
  <si>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</si>
  <si>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</si>
  <si>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</si>
  <si>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</si>
  <si>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</si>
  <si>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</si>
  <si>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</si>
  <si>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</si>
  <si>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</si>
  <si>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</si>
  <si>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</si>
  <si>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</si>
  <si>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</si>
  <si>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</si>
  <si>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</si>
  <si>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</si>
  <si>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</si>
  <si>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</si>
  <si>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</si>
  <si>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</si>
  <si>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</si>
  <si>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</si>
  <si>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</si>
  <si>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</si>
  <si>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</si>
  <si>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</si>
  <si>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</si>
  <si>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</si>
  <si>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</si>
  <si>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</si>
  <si>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</si>
  <si>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</si>
  <si>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</si>
  <si>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</si>
  <si>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</si>
  <si>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</si>
  <si>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</si>
  <si>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</si>
  <si>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</si>
  <si>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</si>
  <si>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</si>
  <si>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</si>
  <si>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</si>
  <si>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</si>
  <si>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</si>
  <si>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</si>
  <si>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</si>
  <si>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</si>
  <si>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</si>
  <si>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</si>
  <si>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</si>
  <si>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</si>
  <si>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</si>
  <si>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</si>
  <si>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</si>
  <si>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</si>
  <si>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</si>
  <si>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</si>
  <si>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</si>
  <si>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</si>
  <si>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</si>
  <si>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</si>
  <si>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</si>
  <si>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</si>
  <si>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</si>
  <si>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</si>
  <si>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</si>
  <si>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</si>
  <si>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</si>
  <si>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</si>
  <si>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</si>
  <si>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</si>
  <si>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</si>
  <si>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</si>
  <si>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</si>
  <si>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</si>
  <si>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</si>
  <si>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</si>
  <si>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</si>
  <si>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</si>
  <si>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</si>
  <si>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</si>
  <si>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</si>
  <si>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</si>
  <si>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</si>
  <si>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</si>
  <si>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</si>
  <si>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</si>
  <si>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</si>
  <si>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</si>
  <si>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</si>
  <si>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</si>
  <si>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</si>
  <si>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</si>
  <si>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</si>
  <si>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</si>
  <si>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</si>
  <si>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</si>
  <si>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</si>
  <si>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</si>
  <si>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</si>
  <si>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</si>
  <si>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</si>
  <si>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</si>
  <si>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</si>
  <si>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</si>
  <si>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</si>
  <si>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</si>
  <si>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</si>
  <si>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</si>
  <si>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</si>
  <si>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</si>
  <si>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</si>
  <si>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</si>
  <si>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</si>
  <si>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</si>
  <si>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</si>
  <si>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</si>
  <si>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</si>
  <si>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</si>
  <si>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</si>
  <si>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</si>
  <si>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</si>
  <si>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</si>
  <si>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</si>
  <si>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</si>
  <si>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</si>
  <si>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</si>
  <si>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</si>
  <si>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</si>
  <si>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</si>
  <si>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</si>
  <si>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</si>
  <si>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</si>
  <si>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</si>
  <si>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</si>
  <si>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</si>
  <si>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</si>
  <si>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</si>
  <si>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</si>
  <si>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</si>
  <si>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</si>
  <si>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</si>
  <si>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</si>
  <si>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</si>
  <si>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</si>
  <si>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</si>
  <si>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</si>
  <si>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</si>
  <si>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</si>
  <si>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</si>
  <si>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</si>
  <si>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</si>
  <si>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</si>
  <si>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</si>
  <si>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</si>
  <si>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</si>
  <si>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</si>
  <si>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</si>
  <si>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</si>
  <si>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</si>
  <si>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</si>
  <si>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</si>
  <si>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</si>
  <si>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</si>
  <si>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</si>
  <si>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</si>
  <si>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</si>
  <si>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</si>
  <si>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</si>
  <si>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</si>
  <si>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</si>
  <si>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</si>
  <si>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</si>
  <si>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</si>
  <si>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</si>
  <si>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</si>
  <si>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</si>
  <si>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</si>
  <si>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</si>
  <si>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</si>
  <si>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</si>
  <si>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</si>
  <si>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</si>
  <si>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</si>
  <si>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</si>
  <si>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</si>
  <si>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</si>
  <si>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</si>
  <si>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</si>
  <si>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</si>
  <si>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</si>
  <si>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</si>
  <si>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</si>
  <si>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</si>
  <si>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</si>
  <si>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</si>
  <si>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</si>
  <si>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</si>
  <si>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</si>
  <si>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</si>
  <si>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</si>
  <si>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</si>
  <si>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</si>
  <si>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</si>
  <si>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</si>
  <si>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</si>
  <si>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</si>
  <si>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</si>
  <si>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</si>
  <si>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</si>
  <si>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</si>
  <si>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</si>
  <si>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</si>
  <si>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</si>
  <si>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</si>
  <si>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</si>
  <si>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</si>
  <si>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</si>
  <si>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</si>
  <si>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</si>
  <si>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</si>
  <si>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</si>
  <si>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</si>
  <si>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</si>
  <si>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</si>
  <si>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</si>
  <si>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</si>
  <si>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</si>
  <si>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</si>
  <si>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</si>
  <si>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</si>
  <si>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</si>
  <si>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</si>
  <si>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</si>
  <si>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</si>
  <si>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</si>
  <si>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</si>
  <si>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</si>
  <si>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</si>
  <si>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</si>
  <si>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</si>
  <si>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</si>
  <si>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</si>
  <si>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</si>
  <si>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</si>
  <si>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</si>
  <si>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</si>
  <si>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</si>
  <si>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</si>
  <si>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</si>
  <si>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</si>
  <si>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</si>
  <si>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</si>
  <si>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</si>
  <si>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</si>
  <si>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</si>
  <si>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</si>
  <si>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</si>
  <si>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</si>
  <si>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</si>
  <si>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</si>
  <si>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</si>
  <si>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</si>
  <si>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</si>
  <si>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</si>
  <si>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</si>
  <si>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</si>
  <si>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</si>
  <si>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</si>
  <si>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</si>
  <si>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</si>
  <si>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</si>
  <si>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</si>
  <si>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</si>
  <si>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</si>
  <si>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</si>
  <si>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</si>
  <si>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</si>
  <si>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</si>
  <si>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</si>
  <si>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</si>
  <si>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</si>
  <si>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</si>
  <si>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</si>
  <si>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</si>
  <si>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</si>
  <si>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</si>
  <si>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</si>
  <si>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</si>
  <si>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</si>
  <si>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</si>
  <si>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</si>
  <si>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</si>
  <si>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</si>
  <si>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</si>
  <si>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</si>
  <si>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</si>
  <si>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</si>
  <si>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</si>
  <si>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</si>
  <si>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</si>
  <si>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</si>
  <si>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</si>
  <si>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</si>
  <si>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</si>
  <si>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</si>
  <si>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</si>
  <si>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</si>
  <si>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</si>
  <si>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</si>
  <si>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</si>
  <si>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</si>
  <si>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</si>
  <si>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</si>
  <si>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</si>
  <si>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</si>
  <si>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</si>
  <si>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</si>
  <si>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</si>
  <si>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</si>
  <si>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</si>
  <si>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</si>
  <si>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</si>
  <si>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</si>
  <si>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</si>
  <si>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</si>
  <si>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</si>
  <si>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</si>
  <si>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</si>
  <si>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</si>
  <si>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</si>
  <si>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</si>
  <si>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</si>
  <si>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</si>
  <si>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</si>
  <si>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</si>
  <si>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</si>
  <si>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</si>
  <si>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</si>
  <si>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</si>
  <si>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</si>
  <si>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</si>
  <si>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</si>
  <si>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</si>
  <si>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</si>
  <si>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</si>
  <si>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</si>
  <si>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</si>
  <si>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</si>
  <si>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</si>
  <si>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</si>
  <si>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</si>
  <si>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</si>
  <si>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</si>
  <si>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</si>
  <si>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</si>
  <si>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</si>
  <si>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</si>
  <si>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</si>
  <si>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</si>
  <si>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</si>
  <si>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</si>
  <si>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</si>
  <si>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</si>
  <si>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</si>
  <si>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</si>
  <si>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</si>
  <si>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</si>
  <si>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</si>
  <si>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</si>
  <si>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</si>
  <si>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</si>
  <si>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</si>
  <si>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</si>
  <si>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</si>
  <si>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</si>
  <si>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</si>
  <si>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</si>
  <si>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</si>
  <si>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</si>
  <si>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</si>
  <si>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</si>
  <si>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</si>
  <si>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</si>
  <si>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</si>
  <si>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</si>
  <si>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</si>
  <si>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</si>
  <si>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</si>
  <si>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</si>
  <si>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</si>
  <si>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</si>
  <si>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</si>
  <si>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</si>
  <si>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</si>
  <si>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</si>
  <si>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</si>
  <si>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</si>
  <si>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</si>
  <si>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</si>
  <si>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</si>
  <si>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</si>
  <si>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</si>
  <si>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</si>
  <si>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</si>
  <si>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</si>
  <si>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</si>
  <si>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</si>
  <si>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</si>
  <si>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</si>
  <si>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</si>
  <si>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</si>
  <si>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</si>
  <si>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</si>
  <si>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</si>
  <si>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</si>
  <si>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</si>
  <si>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</si>
  <si>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</si>
  <si>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</si>
  <si>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</si>
  <si>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</si>
  <si>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</si>
  <si>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</si>
  <si>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</si>
  <si>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</si>
  <si>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</si>
  <si>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</si>
  <si>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</si>
  <si>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</si>
  <si>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</si>
  <si>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</si>
  <si>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</si>
  <si>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</si>
  <si>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</si>
  <si>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</si>
  <si>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</si>
  <si>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</si>
  <si>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</si>
  <si>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</si>
  <si>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</si>
  <si>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</si>
  <si>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</si>
  <si>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</si>
  <si>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</si>
  <si>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</si>
  <si>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</si>
  <si>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</si>
  <si>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</si>
  <si>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</si>
  <si>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</si>
  <si>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</si>
  <si>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</si>
  <si>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</si>
  <si>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</si>
  <si>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</si>
  <si>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</si>
  <si>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</si>
  <si>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</si>
  <si>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</si>
  <si>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</si>
  <si>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</si>
  <si>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</si>
  <si>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</si>
  <si>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</si>
  <si>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</si>
  <si>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</si>
  <si>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</si>
  <si>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</si>
  <si>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</si>
  <si>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</si>
  <si>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</si>
  <si>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</si>
  <si>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</si>
  <si>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</si>
  <si>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</si>
  <si>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</si>
  <si>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</si>
  <si>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</si>
  <si>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</si>
  <si>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</si>
  <si>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</si>
  <si>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</si>
  <si>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</si>
  <si>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</si>
  <si>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</si>
  <si>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</si>
  <si>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</si>
  <si>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</si>
  <si>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</si>
  <si>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</si>
  <si>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</si>
  <si>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</si>
  <si>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</si>
  <si>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</si>
  <si>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</si>
  <si>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</si>
  <si>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</si>
  <si>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</si>
  <si>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</si>
  <si>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</si>
  <si>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</si>
  <si>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</si>
  <si>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</si>
  <si>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</si>
  <si>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</si>
  <si>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</si>
  <si>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</si>
  <si>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</si>
  <si>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</si>
  <si>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</si>
  <si>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</si>
  <si>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</si>
  <si>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</si>
  <si>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</si>
  <si>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</si>
  <si>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</si>
  <si>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</si>
  <si>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</si>
  <si>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</si>
  <si>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</si>
  <si>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</si>
  <si>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</si>
  <si>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</si>
  <si>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</si>
  <si>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</si>
  <si>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</si>
  <si>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</si>
  <si>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</si>
  <si>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</si>
  <si>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</si>
  <si>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</si>
  <si>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</si>
  <si>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</si>
  <si>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</si>
  <si>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</si>
  <si>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</si>
  <si>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</si>
  <si>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</si>
  <si>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</si>
  <si>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</si>
  <si>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</si>
  <si>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</si>
  <si>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</si>
  <si>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</si>
  <si>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</si>
  <si>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</si>
  <si>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</si>
  <si>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</si>
  <si>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</si>
  <si>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</si>
  <si>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</si>
  <si>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</si>
  <si>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</si>
  <si>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</si>
  <si>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</si>
  <si>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</si>
  <si>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</si>
  <si>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</si>
  <si>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</si>
  <si>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</si>
  <si>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</si>
  <si>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</si>
  <si>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</si>
  <si>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</si>
  <si>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</si>
  <si>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</si>
  <si>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</si>
  <si>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</si>
  <si>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</si>
  <si>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</si>
  <si>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</si>
  <si>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</si>
  <si>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</si>
  <si>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</si>
  <si>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</si>
  <si>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</si>
  <si>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</si>
  <si>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</si>
  <si>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</si>
  <si>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</si>
  <si>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</si>
  <si>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</si>
  <si>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</si>
  <si>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</si>
  <si>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</si>
  <si>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</si>
  <si>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</si>
  <si>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</si>
  <si>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</si>
  <si>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</si>
  <si>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</si>
  <si>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</si>
  <si>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</si>
  <si>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</si>
  <si>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</si>
  <si>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</si>
  <si>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</si>
  <si>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</si>
  <si>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</si>
  <si>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</si>
  <si>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</si>
  <si>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</si>
  <si>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</si>
  <si>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</si>
  <si>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</si>
  <si>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</si>
  <si>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</si>
  <si>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</si>
  <si>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</si>
  <si>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</si>
  <si>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</si>
  <si>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</si>
  <si>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</si>
  <si>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</si>
  <si>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</si>
  <si>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</si>
  <si>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</si>
  <si>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</si>
  <si>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</si>
  <si>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</si>
  <si>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</si>
  <si>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</si>
  <si>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</si>
  <si>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</si>
  <si>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</si>
  <si>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</si>
  <si>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</si>
  <si>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</si>
  <si>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</si>
  <si>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</si>
  <si>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</si>
  <si>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</si>
  <si>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</si>
  <si>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</si>
  <si>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</si>
  <si>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</si>
  <si>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</si>
  <si>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</si>
  <si>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</si>
  <si>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</si>
  <si>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</si>
  <si>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</si>
  <si>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</si>
  <si>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</si>
  <si>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</si>
  <si>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</si>
  <si>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</si>
  <si>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</si>
  <si>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</si>
  <si>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</si>
  <si>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</si>
  <si>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</si>
  <si>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</si>
  <si>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</si>
  <si>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</si>
  <si>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</si>
  <si>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</si>
  <si>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</si>
  <si>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</si>
  <si>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</si>
  <si>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</si>
  <si>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</si>
  <si>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</si>
  <si>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</si>
  <si>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</si>
  <si>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</si>
  <si>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</si>
  <si>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</si>
  <si>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</si>
  <si>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</si>
  <si>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</si>
  <si>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</si>
  <si>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</si>
  <si>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</si>
  <si>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</si>
  <si>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</si>
  <si>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</si>
  <si>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</si>
  <si>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</si>
  <si>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</si>
  <si>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</si>
  <si>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</si>
  <si>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</si>
  <si>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</si>
  <si>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</si>
  <si>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</si>
  <si>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</si>
  <si>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</si>
  <si>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</si>
  <si>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</si>
  <si>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</si>
  <si>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</si>
  <si>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</si>
  <si>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</si>
  <si>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</si>
  <si>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</si>
  <si>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</si>
  <si>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</si>
  <si>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</si>
  <si>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</si>
  <si>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</si>
  <si>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</si>
  <si>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</si>
  <si>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</si>
  <si>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</si>
  <si>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</si>
  <si>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</si>
  <si>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</si>
  <si>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</si>
  <si>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</si>
  <si>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</si>
  <si>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</si>
  <si>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</si>
  <si>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</si>
  <si>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</si>
  <si>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</si>
  <si>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</si>
  <si>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</si>
  <si>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</si>
  <si>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</si>
  <si>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</si>
  <si>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</si>
  <si>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</si>
  <si>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</si>
  <si>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</si>
  <si>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</si>
  <si>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</si>
  <si>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</si>
  <si>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</si>
  <si>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</si>
  <si>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</si>
  <si>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</si>
  <si>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</si>
  <si>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</si>
  <si>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</si>
  <si>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</si>
  <si>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</si>
  <si>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</si>
  <si>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</si>
  <si>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</si>
  <si>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</si>
  <si>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</si>
  <si>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</si>
  <si>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</si>
  <si>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</si>
  <si>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</si>
  <si>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</si>
  <si>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</si>
  <si>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</si>
  <si>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</si>
  <si>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</si>
  <si>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</si>
  <si>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</si>
  <si>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</si>
  <si>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</si>
  <si>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</si>
  <si>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</si>
  <si>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</si>
  <si>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</si>
  <si>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</si>
  <si>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</si>
  <si>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</si>
  <si>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</si>
  <si>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</si>
  <si>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</si>
  <si>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</si>
  <si>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</si>
  <si>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</si>
  <si>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</si>
  <si>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</si>
  <si>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</si>
  <si>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</si>
  <si>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</si>
  <si>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</si>
  <si>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</si>
  <si>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</si>
  <si>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</si>
  <si>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</si>
  <si>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</si>
  <si>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</si>
  <si>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</si>
  <si>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</si>
  <si>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</si>
  <si>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</si>
  <si>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</si>
  <si>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</si>
  <si>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</si>
  <si>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</si>
  <si>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</si>
  <si>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</si>
  <si>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</si>
  <si>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</si>
  <si>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</si>
  <si>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</si>
  <si>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</si>
  <si>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</si>
  <si>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</si>
  <si>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</si>
  <si>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</si>
  <si>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</si>
  <si>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</si>
  <si>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</si>
  <si>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</si>
  <si>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</si>
  <si>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</si>
  <si>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</si>
  <si>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</si>
  <si>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</si>
  <si>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</si>
  <si>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</si>
  <si>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</si>
  <si>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</si>
  <si>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</si>
  <si>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</si>
  <si>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</si>
  <si>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</si>
  <si>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</si>
  <si>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</si>
  <si>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</si>
  <si>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</si>
  <si>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</si>
  <si>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</si>
  <si>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</si>
  <si>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</si>
  <si>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</si>
  <si>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</si>
  <si>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</si>
  <si>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</si>
  <si>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</si>
  <si>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</si>
  <si>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</si>
  <si>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</si>
  <si>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</si>
  <si>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</si>
  <si>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</si>
  <si>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</si>
  <si>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</si>
  <si>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</si>
  <si>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</si>
  <si>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</si>
  <si>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</si>
  <si>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</si>
  <si>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</si>
  <si>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</si>
  <si>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</si>
  <si>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</si>
  <si>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</si>
  <si>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</si>
  <si>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</si>
  <si>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</si>
  <si>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</si>
  <si>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</si>
  <si>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</si>
  <si>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</si>
  <si>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</si>
  <si>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</si>
  <si>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</si>
  <si>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</si>
  <si>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</si>
  <si>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</si>
  <si>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</si>
  <si>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</si>
  <si>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</si>
  <si>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</si>
  <si>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</si>
  <si>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</si>
  <si>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</si>
  <si>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</si>
  <si>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</si>
  <si>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</si>
  <si>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</si>
  <si>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</si>
  <si>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</si>
  <si>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</si>
  <si>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</si>
  <si>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</si>
  <si>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</si>
  <si>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</si>
  <si>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</si>
  <si>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</si>
  <si>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</si>
  <si>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</si>
  <si>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</si>
  <si>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</si>
  <si>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</si>
  <si>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</si>
  <si>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</si>
  <si>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</si>
  <si>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</si>
  <si>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</si>
  <si>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</si>
  <si>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</si>
  <si>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</si>
  <si>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</si>
  <si>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</si>
  <si>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</si>
  <si>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</si>
  <si>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</si>
  <si>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</si>
  <si>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</si>
  <si>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</si>
  <si>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</si>
  <si>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</si>
  <si>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</si>
  <si>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</si>
  <si>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</si>
  <si>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</si>
  <si>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</si>
  <si>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</si>
  <si>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</si>
  <si>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</si>
  <si>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</si>
  <si>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</si>
  <si>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</si>
  <si>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</si>
  <si>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</si>
  <si>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</si>
  <si>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</si>
  <si>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</si>
  <si>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</si>
  <si>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</si>
  <si>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</si>
  <si>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</si>
  <si>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</si>
  <si>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</si>
  <si>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</si>
  <si>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</si>
  <si>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</si>
  <si>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</si>
  <si>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</si>
  <si>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</si>
  <si>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</si>
  <si>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</si>
  <si>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</si>
  <si>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</si>
  <si>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</si>
  <si>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</si>
  <si>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</si>
  <si>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</si>
  <si>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</si>
  <si>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</si>
  <si>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</si>
  <si>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</si>
  <si>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</si>
  <si>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</si>
  <si>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</si>
  <si>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</si>
  <si>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</si>
  <si>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</si>
  <si>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</si>
  <si>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</si>
  <si>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</si>
  <si>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</si>
  <si>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</si>
  <si>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</si>
  <si>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</si>
  <si>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</si>
  <si>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</si>
  <si>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</si>
  <si>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</si>
  <si>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</si>
  <si>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</si>
  <si>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</si>
  <si>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</si>
  <si>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</si>
  <si>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</si>
  <si>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</si>
  <si>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</si>
  <si>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</si>
  <si>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</si>
  <si>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</si>
  <si>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</si>
  <si>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</si>
  <si>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</si>
  <si>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</si>
  <si>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</si>
  <si>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</si>
  <si>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</si>
  <si>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</si>
  <si>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</si>
  <si>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</si>
  <si>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</si>
  <si>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</si>
  <si>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</si>
  <si>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</si>
  <si>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</si>
  <si>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</si>
  <si>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</si>
  <si>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</si>
  <si>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</si>
  <si>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</si>
  <si>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</si>
  <si>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</si>
  <si>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</si>
  <si>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</si>
  <si>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</si>
  <si>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</si>
  <si>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</si>
  <si>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</si>
  <si>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</si>
  <si>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</si>
  <si>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</si>
  <si>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</si>
  <si>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</si>
  <si>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</si>
  <si>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</si>
  <si>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</si>
  <si>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</si>
  <si>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</si>
  <si>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</si>
  <si>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</si>
  <si>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</si>
  <si>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</si>
  <si>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</si>
  <si>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</si>
  <si>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</si>
  <si>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</si>
  <si>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</si>
  <si>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</si>
  <si>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</si>
  <si>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</si>
  <si>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</si>
  <si>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</si>
  <si>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</si>
  <si>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</si>
  <si>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</si>
  <si>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</si>
  <si>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</si>
  <si>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</si>
  <si>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</si>
  <si>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</si>
  <si>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</si>
  <si>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</si>
  <si>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</si>
  <si>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</si>
  <si>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</si>
  <si>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</si>
  <si>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</si>
  <si>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</si>
  <si>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</si>
  <si>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</si>
  <si>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</si>
  <si>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</si>
  <si>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</si>
  <si>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</si>
  <si>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</si>
  <si>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</si>
  <si>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</si>
  <si>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</si>
  <si>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</si>
  <si>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</si>
  <si>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</si>
  <si>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</si>
  <si>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</si>
  <si>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</si>
  <si>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</si>
  <si>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</si>
  <si>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</si>
  <si>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</si>
  <si>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</si>
  <si>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</si>
  <si>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</si>
  <si>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</si>
  <si>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</si>
  <si>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</si>
  <si>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</si>
  <si>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</si>
  <si>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</si>
  <si>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</si>
  <si>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</si>
  <si>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</si>
  <si>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</si>
  <si>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</si>
  <si>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</si>
  <si>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</si>
  <si>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</si>
  <si>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</si>
  <si>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</si>
  <si>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</si>
  <si>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</si>
  <si>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</si>
  <si>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</si>
  <si>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</si>
  <si>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</si>
  <si>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</si>
  <si>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</si>
  <si>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</si>
  <si>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</si>
  <si>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</si>
  <si>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</si>
  <si>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</si>
  <si>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</si>
  <si>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</si>
  <si>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</si>
  <si>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</si>
  <si>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</si>
  <si>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</si>
  <si>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</si>
  <si>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</si>
  <si>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</si>
  <si>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</si>
  <si>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</si>
  <si>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</si>
  <si>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</si>
  <si>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</si>
  <si>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</si>
  <si>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</si>
  <si>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</si>
  <si>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</si>
  <si>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</si>
  <si>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</si>
  <si>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</si>
  <si>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</si>
  <si>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</si>
  <si>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</si>
  <si>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</si>
  <si>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</si>
  <si>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</si>
  <si>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</si>
  <si>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</si>
  <si>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</si>
  <si>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</si>
  <si>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</si>
  <si>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</si>
  <si>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</si>
  <si>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</si>
  <si>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</si>
  <si>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</si>
  <si>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</si>
  <si>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</si>
  <si>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</si>
  <si>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</si>
  <si>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</si>
  <si>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</si>
  <si>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</si>
  <si>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</si>
  <si>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</si>
  <si>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</si>
  <si>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</si>
  <si>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</si>
  <si>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</si>
  <si>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</si>
  <si>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</si>
  <si>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</si>
  <si>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</si>
  <si>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</si>
  <si>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</si>
  <si>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</si>
  <si>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</si>
  <si>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</si>
  <si>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</si>
  <si>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</si>
  <si>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</si>
  <si>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</si>
  <si>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</si>
  <si>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</si>
  <si>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</si>
  <si>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</si>
  <si>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</si>
  <si>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</si>
  <si>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</si>
  <si>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</si>
  <si>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</si>
  <si>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</si>
  <si>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</si>
  <si>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</si>
  <si>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</si>
  <si>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</si>
  <si>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</si>
  <si>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</si>
  <si>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</si>
  <si>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</si>
  <si>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</si>
  <si>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</si>
  <si>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</si>
  <si>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</si>
  <si>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</si>
  <si>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</si>
  <si>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</si>
  <si>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</si>
  <si>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</si>
  <si>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</si>
  <si>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</si>
  <si>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</si>
  <si>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</si>
  <si>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</si>
  <si>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</si>
  <si>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</si>
  <si>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</si>
  <si>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</si>
  <si>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</si>
  <si>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</si>
  <si>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</si>
  <si>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</si>
  <si>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</si>
  <si>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</si>
  <si>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</si>
  <si>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</si>
  <si>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</si>
  <si>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</si>
  <si>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</si>
  <si>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</si>
  <si>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</si>
  <si>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</si>
  <si>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</si>
  <si>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</si>
  <si>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</si>
  <si>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</si>
  <si>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</si>
  <si>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</si>
  <si>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</si>
  <si>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</si>
  <si>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</si>
  <si>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</si>
  <si>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</si>
  <si>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</si>
  <si>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</si>
  <si>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</si>
  <si>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</si>
  <si>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</si>
  <si>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</si>
  <si>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</si>
  <si>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</si>
  <si>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</si>
  <si>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</si>
  <si>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</si>
  <si>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</si>
  <si>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</si>
  <si>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</si>
  <si>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</si>
  <si>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</si>
  <si>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</si>
  <si>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</si>
  <si>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</si>
  <si>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</si>
  <si>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</si>
  <si>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</si>
  <si>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</si>
  <si>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</si>
  <si>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</si>
  <si>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</si>
  <si>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</si>
  <si>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</si>
  <si>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</si>
  <si>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</si>
  <si>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</si>
  <si>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</si>
  <si>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</si>
  <si>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</si>
  <si>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</si>
  <si>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</si>
  <si>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</si>
  <si>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</si>
  <si>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</si>
  <si>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</si>
  <si>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</si>
  <si>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</si>
  <si>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</si>
  <si>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</si>
  <si>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</si>
  <si>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</si>
  <si>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</si>
  <si>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</si>
  <si>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</si>
  <si>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</si>
  <si>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</si>
  <si>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</si>
  <si>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</si>
  <si>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</si>
  <si>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</si>
  <si>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</si>
  <si>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</si>
  <si>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</si>
  <si>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</si>
  <si>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</si>
  <si>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</si>
  <si>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</si>
  <si>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</si>
  <si>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</si>
  <si>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</si>
  <si>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</si>
  <si>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</si>
  <si>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</si>
  <si>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</si>
  <si>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</si>
  <si>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</si>
  <si>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</si>
  <si>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</si>
  <si>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</si>
  <si>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</si>
  <si>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</si>
  <si>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</si>
  <si>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</si>
  <si>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</si>
  <si>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</si>
  <si>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</si>
  <si>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</si>
  <si>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</si>
  <si>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</si>
  <si>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</si>
  <si>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</si>
  <si>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</si>
  <si>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</si>
  <si>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</si>
  <si>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</si>
  <si>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</si>
  <si>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</si>
  <si>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</si>
  <si>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</si>
  <si>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</si>
  <si>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</si>
  <si>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</si>
  <si>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</si>
  <si>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</si>
  <si>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</si>
  <si>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</si>
  <si>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</si>
  <si>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</si>
  <si>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</si>
  <si>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</si>
  <si>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</si>
  <si>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</si>
  <si>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</si>
  <si>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</si>
  <si>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</si>
  <si>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</si>
  <si>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</si>
  <si>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</si>
  <si>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</si>
  <si>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</si>
  <si>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</si>
  <si>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</si>
  <si>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</si>
  <si>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</si>
  <si>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</si>
  <si>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</si>
  <si>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</si>
  <si>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</si>
  <si>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</si>
  <si>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</si>
  <si>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</si>
  <si>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</si>
  <si>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</si>
  <si>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</si>
  <si>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</si>
  <si>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</si>
  <si>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</si>
  <si>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</si>
  <si>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</si>
  <si>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</si>
  <si>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</si>
  <si>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</si>
  <si>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</si>
  <si>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</si>
  <si>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</si>
  <si>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</si>
  <si>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</si>
  <si>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</si>
  <si>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</si>
  <si>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</si>
  <si>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</si>
  <si>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</si>
  <si>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</si>
  <si>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</si>
  <si>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</si>
  <si>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</si>
  <si>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</si>
  <si>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</si>
  <si>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</si>
  <si>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</si>
  <si>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</si>
  <si>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</si>
  <si>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</si>
  <si>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</si>
  <si>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</si>
  <si>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</si>
  <si>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</si>
  <si>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</si>
  <si>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</si>
  <si>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</si>
  <si>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</si>
  <si>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</si>
  <si>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</si>
  <si>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</si>
  <si>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</si>
  <si>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</si>
  <si>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</si>
  <si>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</si>
  <si>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</si>
  <si>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</si>
  <si>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</si>
  <si>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</si>
  <si>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</si>
  <si>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</si>
  <si>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</si>
  <si>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</si>
  <si>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</si>
  <si>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</si>
  <si>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</si>
  <si>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</si>
  <si>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</si>
  <si>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</si>
  <si>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</si>
  <si>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</si>
  <si>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</si>
  <si>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</si>
  <si>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</si>
  <si>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</si>
  <si>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</si>
  <si>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</si>
  <si>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</si>
  <si>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</si>
  <si>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</si>
  <si>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</si>
  <si>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</si>
  <si>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</si>
  <si>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</si>
  <si>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</si>
  <si>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</si>
  <si>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</si>
  <si>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</si>
  <si>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</si>
  <si>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</si>
  <si>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</si>
  <si>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</si>
  <si>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</si>
  <si>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</si>
  <si>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</si>
  <si>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</si>
  <si>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</si>
  <si>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</si>
  <si>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</si>
  <si>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</si>
  <si>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</si>
  <si>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</si>
  <si>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</si>
  <si>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</si>
  <si>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</si>
  <si>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</si>
  <si>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</si>
  <si>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</si>
  <si>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</si>
  <si>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</si>
  <si>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</si>
  <si>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</si>
  <si>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</si>
  <si>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</si>
  <si>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</si>
  <si>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</si>
  <si>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</si>
  <si>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</si>
  <si>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</si>
  <si>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</si>
  <si>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</si>
  <si>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</si>
  <si>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</si>
  <si>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</si>
  <si>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</si>
  <si>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</si>
  <si>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</si>
  <si>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</si>
  <si>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</si>
  <si>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</si>
  <si>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</si>
  <si>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</si>
  <si>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</si>
  <si>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</si>
  <si>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</si>
  <si>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</si>
  <si>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</si>
  <si>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</si>
  <si>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</si>
  <si>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</si>
  <si>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</si>
  <si>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</si>
  <si>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</si>
  <si>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</si>
  <si>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</si>
  <si>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</si>
  <si>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</si>
  <si>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</si>
  <si>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</si>
  <si>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</si>
  <si>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</si>
  <si>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</si>
  <si>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</si>
  <si>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</si>
  <si>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</si>
  <si>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</si>
  <si>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</si>
  <si>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</si>
  <si>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</si>
  <si>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</si>
  <si>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</si>
  <si>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</si>
  <si>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</si>
  <si>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</si>
  <si>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</si>
  <si>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</si>
  <si>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</si>
  <si>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</si>
  <si>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</si>
  <si>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</si>
  <si>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</si>
  <si>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</si>
  <si>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</si>
  <si>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</si>
  <si>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</si>
  <si>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</si>
  <si>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</si>
  <si>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</si>
  <si>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</si>
  <si>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</si>
  <si>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</si>
  <si>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</si>
  <si>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</si>
  <si>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</si>
  <si>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</si>
  <si>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</si>
  <si>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</si>
  <si>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</si>
  <si>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</si>
  <si>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</si>
  <si>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</si>
  <si>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</si>
  <si>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</si>
  <si>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</si>
  <si>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</si>
  <si>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</si>
  <si>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</si>
  <si>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</si>
  <si>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</si>
  <si>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</si>
  <si>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</si>
  <si>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</si>
  <si>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</si>
  <si>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</si>
  <si>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</si>
  <si>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</si>
  <si>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</si>
  <si>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</si>
  <si>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</si>
  <si>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</si>
  <si>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</si>
  <si>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</si>
  <si>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</si>
  <si>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</si>
  <si>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</si>
  <si>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</si>
  <si>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</si>
  <si>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</si>
  <si>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</si>
  <si>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</si>
  <si>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</si>
  <si>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</si>
  <si>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</si>
  <si>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</si>
  <si>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</si>
  <si>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</si>
  <si>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</si>
  <si>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</si>
  <si>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</si>
  <si>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</si>
  <si>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</si>
  <si>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</si>
  <si>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</si>
  <si>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</si>
  <si>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</si>
  <si>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</si>
  <si>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</si>
  <si>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</si>
  <si>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</si>
  <si>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</si>
  <si>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</si>
  <si>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</si>
  <si>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</si>
  <si>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</si>
  <si>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</si>
  <si>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</si>
  <si>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</si>
  <si>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</si>
  <si>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</si>
  <si>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</si>
  <si>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</si>
  <si>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</si>
  <si>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</si>
  <si>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</si>
  <si>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</si>
  <si>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</si>
  <si>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</si>
  <si>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</si>
  <si>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</si>
  <si>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</si>
  <si>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</si>
  <si>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</si>
  <si>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</si>
  <si>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</si>
  <si>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</si>
  <si>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</si>
  <si>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</si>
  <si>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</si>
  <si>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</si>
  <si>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</si>
  <si>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</si>
  <si>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</si>
  <si>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</si>
  <si>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</si>
  <si>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</si>
  <si>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</si>
  <si>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</si>
  <si>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</si>
  <si>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</si>
  <si>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</si>
  <si>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</si>
  <si>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</si>
  <si>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</si>
  <si>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</si>
  <si>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</si>
  <si>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</si>
  <si>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</si>
  <si>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</si>
  <si>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</si>
  <si>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</si>
  <si>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</si>
  <si>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</si>
  <si>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</si>
  <si>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</si>
  <si>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</si>
  <si>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</si>
  <si>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</si>
  <si>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</si>
  <si>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</si>
  <si>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</si>
  <si>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</si>
  <si>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</si>
  <si>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</si>
  <si>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</si>
  <si>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</si>
  <si>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</si>
  <si>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</si>
  <si>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</si>
  <si>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</si>
  <si>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</si>
  <si>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</si>
  <si>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</si>
  <si>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</si>
  <si>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</si>
  <si>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</si>
  <si>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</si>
  <si>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</si>
  <si>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</si>
  <si>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</si>
  <si>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</si>
  <si>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</si>
  <si>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</si>
  <si>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</si>
  <si>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</si>
  <si>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</si>
  <si>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</si>
  <si>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</si>
  <si>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</si>
  <si>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</si>
  <si>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</si>
  <si>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</si>
  <si>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</si>
  <si>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</si>
  <si>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</si>
  <si>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</si>
  <si>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</si>
  <si>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</si>
  <si>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</si>
  <si>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</si>
  <si>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</si>
  <si>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</si>
  <si>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</si>
  <si>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</si>
  <si>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</si>
  <si>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</si>
  <si>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</si>
  <si>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</si>
  <si>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</si>
  <si>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</si>
  <si>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</si>
  <si>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</si>
  <si>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</si>
  <si>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</si>
  <si>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</si>
  <si>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</si>
  <si>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</si>
  <si>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</si>
  <si>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</si>
  <si>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</si>
  <si>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</si>
  <si>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</si>
  <si>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</si>
  <si>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</si>
  <si>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</si>
  <si>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</si>
  <si>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</si>
  <si>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</si>
  <si>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</si>
  <si>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</si>
  <si>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</si>
  <si>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</si>
  <si>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</si>
  <si>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</si>
  <si>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</si>
  <si>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</si>
  <si>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</si>
  <si>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</si>
  <si>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</si>
  <si>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</si>
  <si>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</si>
  <si>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</si>
  <si>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</si>
  <si>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</si>
  <si>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</si>
  <si>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</si>
  <si>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</si>
  <si>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</si>
  <si>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</si>
  <si>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</si>
  <si>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</si>
  <si>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</si>
  <si>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</si>
  <si>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</si>
  <si>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</si>
  <si>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</si>
  <si>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</si>
  <si>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</si>
  <si>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</si>
  <si>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</si>
  <si>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</si>
  <si>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</si>
  <si>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</si>
  <si>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</si>
  <si>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</si>
  <si>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</si>
  <si>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</si>
  <si>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</si>
  <si>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</si>
  <si>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</si>
  <si>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</si>
  <si>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</si>
  <si>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</si>
  <si>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</si>
  <si>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</si>
  <si>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</si>
  <si>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</si>
  <si>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</si>
  <si>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</si>
  <si>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</si>
  <si>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</si>
  <si>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</si>
  <si>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</si>
  <si>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</si>
  <si>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</si>
  <si>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</si>
  <si>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</si>
  <si>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</si>
  <si>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</si>
  <si>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</si>
  <si>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</si>
  <si>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</si>
  <si>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</si>
  <si>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</si>
  <si>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</si>
  <si>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</si>
  <si>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</si>
  <si>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</si>
  <si>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</si>
  <si>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</si>
  <si>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</si>
  <si>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</si>
  <si>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</si>
  <si>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</si>
  <si>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</si>
  <si>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</si>
  <si>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</si>
  <si>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</si>
  <si>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</si>
  <si>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</si>
  <si>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</si>
  <si>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</si>
  <si>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</si>
  <si>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</si>
  <si>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</si>
  <si>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</si>
  <si>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</si>
  <si>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</si>
  <si>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</si>
  <si>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</si>
  <si>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</si>
  <si>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</si>
  <si>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</si>
  <si>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</si>
  <si>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</si>
  <si>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</si>
  <si>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</si>
  <si>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</si>
  <si>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</si>
  <si>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</si>
  <si>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</si>
  <si>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</si>
  <si>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</si>
  <si>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</si>
  <si>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</si>
  <si>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</si>
  <si>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</si>
  <si>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</si>
  <si>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</si>
  <si>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</si>
  <si>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</si>
  <si>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</si>
  <si>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</si>
  <si>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</si>
  <si>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</si>
  <si>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</si>
  <si>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</si>
  <si>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</si>
  <si>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</si>
  <si>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</si>
  <si>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</si>
  <si>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</si>
  <si>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</si>
  <si>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</si>
  <si>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</si>
  <si>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</si>
  <si>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</si>
  <si>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</si>
  <si>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</si>
  <si>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</si>
  <si>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</si>
  <si>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</si>
  <si>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</si>
  <si>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</si>
  <si>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</si>
  <si>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</si>
  <si>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</si>
  <si>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</si>
  <si>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</si>
  <si>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</si>
  <si>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</si>
  <si>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</si>
  <si>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</si>
  <si>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</si>
  <si>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</si>
  <si>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</si>
  <si>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</si>
  <si>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</si>
  <si>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</si>
  <si>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</si>
  <si>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</si>
  <si>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</si>
  <si>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</si>
  <si>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</si>
  <si>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</si>
  <si>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</si>
  <si>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</si>
  <si>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</si>
  <si>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</si>
  <si>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</si>
  <si>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</si>
  <si>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</si>
  <si>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</si>
  <si>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</si>
  <si>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</si>
  <si>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</si>
  <si>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</si>
  <si>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</si>
  <si>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</si>
  <si>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</si>
  <si>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</si>
  <si>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</si>
  <si>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</si>
  <si>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</si>
  <si>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</si>
  <si>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</si>
  <si>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</si>
  <si>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</si>
  <si>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</si>
  <si>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</si>
  <si>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</si>
  <si>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</si>
  <si>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</si>
  <si>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</si>
  <si>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</si>
  <si>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</si>
  <si>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</si>
  <si>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</si>
  <si>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</si>
  <si>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</si>
  <si>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</si>
  <si>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</si>
  <si>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</si>
  <si>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</si>
  <si>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</si>
  <si>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</si>
  <si>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</si>
  <si>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</si>
  <si>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</si>
  <si>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</si>
  <si>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</si>
  <si>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</si>
  <si>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</si>
  <si>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</si>
  <si>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</si>
  <si>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</si>
  <si>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</si>
  <si>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</si>
  <si>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</si>
  <si>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</si>
  <si>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</si>
  <si>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</si>
  <si>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</si>
  <si>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</si>
  <si>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</si>
  <si>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</si>
  <si>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</si>
  <si>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</si>
  <si>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</si>
  <si>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</si>
  <si>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</si>
  <si>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</si>
  <si>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</si>
  <si>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</si>
  <si>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</si>
  <si>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</si>
  <si>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</si>
  <si>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</si>
  <si>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</si>
  <si>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</si>
  <si>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</si>
  <si>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</si>
  <si>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</si>
  <si>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</si>
  <si>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</si>
  <si>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</si>
  <si>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</si>
  <si>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</si>
  <si>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</si>
  <si>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</si>
  <si>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</si>
  <si>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</si>
  <si>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</si>
  <si>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</si>
  <si>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</si>
  <si>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</si>
  <si>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</si>
  <si>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</si>
  <si>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</si>
  <si>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</si>
  <si>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</si>
  <si>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</si>
  <si>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</si>
  <si>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</si>
  <si>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</si>
  <si>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</si>
  <si>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</si>
  <si>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</si>
  <si>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</si>
  <si>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</si>
  <si>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</si>
  <si>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</si>
  <si>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</si>
  <si>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</si>
  <si>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</si>
  <si>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</si>
  <si>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</si>
  <si>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</si>
  <si>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</si>
  <si>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</si>
  <si>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</si>
  <si>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</si>
  <si>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</si>
  <si>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</si>
  <si>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</si>
  <si>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</si>
  <si>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</si>
  <si>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</si>
  <si>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</si>
  <si>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</si>
  <si>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</si>
  <si>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</si>
  <si>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</si>
  <si>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</si>
  <si>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</si>
  <si>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</si>
  <si>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</si>
  <si>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</si>
  <si>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</si>
  <si>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</si>
  <si>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</si>
  <si>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</si>
  <si>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</si>
  <si>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</si>
  <si>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</si>
  <si>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</si>
  <si>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</si>
  <si>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</si>
  <si>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</si>
  <si>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</si>
  <si>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</si>
  <si>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</si>
  <si>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</si>
  <si>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</si>
  <si>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</si>
  <si>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</si>
  <si>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</si>
  <si>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</si>
  <si>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</si>
  <si>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</si>
  <si>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</si>
  <si>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</si>
  <si>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</si>
  <si>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</si>
  <si>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</si>
  <si>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</si>
  <si>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</si>
  <si>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</si>
  <si>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</si>
  <si>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</si>
  <si>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</si>
  <si>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</si>
  <si>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</si>
  <si>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</si>
  <si>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</si>
  <si>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</si>
  <si>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</si>
  <si>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</si>
  <si>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</si>
  <si>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</si>
  <si>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</si>
  <si>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</si>
  <si>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</si>
  <si>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</si>
  <si>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</si>
  <si>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</si>
  <si>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</si>
  <si>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</si>
  <si>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</si>
  <si>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</si>
  <si>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</si>
  <si>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</si>
  <si>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</si>
  <si>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</si>
  <si>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</si>
  <si>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</si>
  <si>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</si>
  <si>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</si>
  <si>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</si>
  <si>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</si>
  <si>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</si>
  <si>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</si>
  <si>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</si>
  <si>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</si>
  <si>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</si>
  <si>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</si>
  <si>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</si>
  <si>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</si>
  <si>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</si>
  <si>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</si>
  <si>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</si>
  <si>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</si>
  <si>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</si>
  <si>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</si>
  <si>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</si>
  <si>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</si>
  <si>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</si>
  <si>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</si>
  <si>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</si>
  <si>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</si>
  <si>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</si>
  <si>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</si>
  <si>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</si>
  <si>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</si>
  <si>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</si>
  <si>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</si>
  <si>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</si>
  <si>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</si>
  <si>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</si>
  <si>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</si>
  <si>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</si>
  <si>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</si>
  <si>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</si>
  <si>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</si>
  <si>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</si>
  <si>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</si>
  <si>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</si>
  <si>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</si>
  <si>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</si>
  <si>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</si>
  <si>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</si>
  <si>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</si>
  <si>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</si>
  <si>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</si>
  <si>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</si>
  <si>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</si>
  <si>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</si>
  <si>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</si>
  <si>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</si>
  <si>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</si>
  <si>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</si>
  <si>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</si>
  <si>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</si>
  <si>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</si>
  <si>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</si>
  <si>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</si>
  <si>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</si>
  <si>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</si>
  <si>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</si>
  <si>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</si>
  <si>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</si>
  <si>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</si>
  <si>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</si>
  <si>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</si>
  <si>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</si>
  <si>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</si>
  <si>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</si>
  <si>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</si>
  <si>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</si>
  <si>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</si>
  <si>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</si>
  <si>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</si>
  <si>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</si>
  <si>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</si>
  <si>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</si>
  <si>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</si>
  <si>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</si>
  <si>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</si>
  <si>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</si>
  <si>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</si>
  <si>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</si>
  <si>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</si>
  <si>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</si>
  <si>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</si>
  <si>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</si>
  <si>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</si>
  <si>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</si>
  <si>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</si>
  <si>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</si>
  <si>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</si>
  <si>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</si>
  <si>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</si>
  <si>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</si>
  <si>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</si>
  <si>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</si>
  <si>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</si>
  <si>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</si>
  <si>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</si>
  <si>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</si>
  <si>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</si>
  <si>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</si>
  <si>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</si>
  <si>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</si>
  <si>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</si>
  <si>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</si>
  <si>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</si>
  <si>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</si>
  <si>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</si>
  <si>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</si>
  <si>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</si>
  <si>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</si>
  <si>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</si>
  <si>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</si>
  <si>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</si>
  <si>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</si>
  <si>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</si>
  <si>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</si>
  <si>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</si>
  <si>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</si>
  <si>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</si>
  <si>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</si>
  <si>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</si>
  <si>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</si>
  <si>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</si>
  <si>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</si>
  <si>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</si>
  <si>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</si>
  <si>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</si>
  <si>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</si>
  <si>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</si>
  <si>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</si>
  <si>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</si>
  <si>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</si>
  <si>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</si>
  <si>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</si>
  <si>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</si>
  <si>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</si>
  <si>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</si>
  <si>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</si>
  <si>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</si>
  <si>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</si>
  <si>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</si>
  <si>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</si>
  <si>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</si>
  <si>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</si>
  <si>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</si>
  <si>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</si>
  <si>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</si>
  <si>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</si>
  <si>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</si>
  <si>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</si>
  <si>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</si>
  <si>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</si>
  <si>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</si>
  <si>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</si>
  <si>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</si>
  <si>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</si>
  <si>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</si>
  <si>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</si>
  <si>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</si>
  <si>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</si>
  <si>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</si>
  <si>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</si>
  <si>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</si>
  <si>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</si>
  <si>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</si>
  <si>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</si>
  <si>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</si>
  <si>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</si>
  <si>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</si>
  <si>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</si>
  <si>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</si>
  <si>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</si>
  <si>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</si>
  <si>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</si>
  <si>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</si>
  <si>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</si>
  <si>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</si>
  <si>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</si>
  <si>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</si>
  <si>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</si>
  <si>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</si>
  <si>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</si>
  <si>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</si>
  <si>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</si>
  <si>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</si>
  <si>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</si>
  <si>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</si>
  <si>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</si>
  <si>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</si>
  <si>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</si>
  <si>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</si>
  <si>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</si>
  <si>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</si>
  <si>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</si>
  <si>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</si>
  <si>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</si>
  <si>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</si>
  <si>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</si>
  <si>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</si>
  <si>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</si>
  <si>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</si>
  <si>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</si>
  <si>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</si>
  <si>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</si>
  <si>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</si>
  <si>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</si>
  <si>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</si>
  <si>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</si>
  <si>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</si>
  <si>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</si>
  <si>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</si>
  <si>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</si>
  <si>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</si>
  <si>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</si>
  <si>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</si>
  <si>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</si>
  <si>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</si>
  <si>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</si>
  <si>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</si>
  <si>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</si>
  <si>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</si>
  <si>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</si>
  <si>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</si>
  <si>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</si>
  <si>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</si>
  <si>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</si>
  <si>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</si>
  <si>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</si>
  <si>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</si>
  <si>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</si>
  <si>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</si>
  <si>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</si>
  <si>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</si>
  <si>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</si>
  <si>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</si>
  <si>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</si>
  <si>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</si>
  <si>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</si>
  <si>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</si>
  <si>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</si>
  <si>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</si>
  <si>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</si>
  <si>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</si>
  <si>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</si>
  <si>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</si>
  <si>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</si>
  <si>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</si>
  <si>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</si>
  <si>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</si>
  <si>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</si>
  <si>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</si>
  <si>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</si>
  <si>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</si>
  <si>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</si>
  <si>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</si>
  <si>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</si>
  <si>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</si>
  <si>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</si>
  <si>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</si>
  <si>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</si>
  <si>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</si>
  <si>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</si>
  <si>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</si>
  <si>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</si>
  <si>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</si>
  <si>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</si>
  <si>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</si>
  <si>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</si>
  <si>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</si>
  <si>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</si>
  <si>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</si>
  <si>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</si>
  <si>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</si>
  <si>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</si>
  <si>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</si>
  <si>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</si>
  <si>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</si>
  <si>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</si>
  <si>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</si>
  <si>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</si>
  <si>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</si>
  <si>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</si>
  <si>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</si>
  <si>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</si>
  <si>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</si>
  <si>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</si>
  <si>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</si>
  <si>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</si>
  <si>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</si>
  <si>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</si>
  <si>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</si>
  <si>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</si>
  <si>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</si>
  <si>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</si>
  <si>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</si>
  <si>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</si>
  <si>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</si>
  <si>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</si>
  <si>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</si>
  <si>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</si>
  <si>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</si>
  <si>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</si>
  <si>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</si>
  <si>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</si>
  <si>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</si>
  <si>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</si>
  <si>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</si>
  <si>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</si>
  <si>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</si>
  <si>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</si>
  <si>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</si>
  <si>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</si>
  <si>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</si>
  <si>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</si>
  <si>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</si>
  <si>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</si>
  <si>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</si>
  <si>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</si>
  <si>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</si>
  <si>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</si>
  <si>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</si>
  <si>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</si>
  <si>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</si>
  <si>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</si>
  <si>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</si>
  <si>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</si>
  <si>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</si>
  <si>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</si>
  <si>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</si>
  <si>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</si>
  <si>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</si>
  <si>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</si>
  <si>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</si>
  <si>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</si>
  <si>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</si>
  <si>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</si>
  <si>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</si>
  <si>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</si>
  <si>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</si>
  <si>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</si>
  <si>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</si>
  <si>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</si>
  <si>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</si>
  <si>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</si>
  <si>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</si>
  <si>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</si>
  <si>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</si>
  <si>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</si>
  <si>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</si>
  <si>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</si>
  <si>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</si>
  <si>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</si>
  <si>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</si>
  <si>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</si>
  <si>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</si>
  <si>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</si>
  <si>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</si>
  <si>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</si>
  <si>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</si>
  <si>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</si>
  <si>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</si>
  <si>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</si>
  <si>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</si>
  <si>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</si>
  <si>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</si>
  <si>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</si>
  <si>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</si>
  <si>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</si>
  <si>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</si>
  <si>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</si>
  <si>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</si>
  <si>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</si>
  <si>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</si>
  <si>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</si>
  <si>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</si>
  <si>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</si>
  <si>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</si>
  <si>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</si>
  <si>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</si>
  <si>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</si>
  <si>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</si>
  <si>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</si>
  <si>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</si>
  <si>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</si>
  <si>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</si>
  <si>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</si>
  <si>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</si>
  <si>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</si>
  <si>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</si>
  <si>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</si>
  <si>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</si>
  <si>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</si>
  <si>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</si>
  <si>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</si>
  <si>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</si>
  <si>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</si>
  <si>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</si>
  <si>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</si>
  <si>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</si>
  <si>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</si>
  <si>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</si>
  <si>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</si>
  <si>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</si>
  <si>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</si>
  <si>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</si>
  <si>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</si>
  <si>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</si>
  <si>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</si>
  <si>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</si>
  <si>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</si>
  <si>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</si>
  <si>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</si>
  <si>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</si>
  <si>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</si>
  <si>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</si>
  <si>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</si>
  <si>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</si>
  <si>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</si>
  <si>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</si>
  <si>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</si>
  <si>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</si>
  <si>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</si>
  <si>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</si>
  <si>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</si>
  <si>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</si>
  <si>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</si>
  <si>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</si>
  <si>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</si>
  <si>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</si>
  <si>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</si>
  <si>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</si>
  <si>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</si>
  <si>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</si>
  <si>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</si>
  <si>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</si>
  <si>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</si>
  <si>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</si>
  <si>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</si>
  <si>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</si>
  <si>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</si>
  <si>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</si>
  <si>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</si>
  <si>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</si>
  <si>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</si>
  <si>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</si>
  <si>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</si>
  <si>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</si>
  <si>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</si>
  <si>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</si>
  <si>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</si>
  <si>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</si>
  <si>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</si>
  <si>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</si>
  <si>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</si>
  <si>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</si>
  <si>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</si>
  <si>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</si>
  <si>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</si>
  <si>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</si>
  <si>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</si>
  <si>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</si>
  <si>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</si>
  <si>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</si>
  <si>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</si>
  <si>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</si>
  <si>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</si>
  <si>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</si>
  <si>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</si>
  <si>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</si>
  <si>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</si>
  <si>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</si>
  <si>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</si>
  <si>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</si>
  <si>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</si>
  <si>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</si>
  <si>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</si>
  <si>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</si>
  <si>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</si>
  <si>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</si>
  <si>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</si>
  <si>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</si>
  <si>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</si>
  <si>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</si>
  <si>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</si>
  <si>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</si>
  <si>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</si>
  <si>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</si>
  <si>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</si>
  <si>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</si>
  <si>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</si>
  <si>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</si>
  <si>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</si>
  <si>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</si>
  <si>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</si>
  <si>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</si>
  <si>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</si>
  <si>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</si>
  <si>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</si>
  <si>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</si>
  <si>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</si>
  <si>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</si>
  <si>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</si>
  <si>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</si>
  <si>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</si>
  <si>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</si>
  <si>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</si>
  <si>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</si>
  <si>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</si>
  <si>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</si>
  <si>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</si>
  <si>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</si>
  <si>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</si>
  <si>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</si>
  <si>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</si>
  <si>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</si>
  <si>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</si>
  <si>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</si>
  <si>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</si>
  <si>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</si>
  <si>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</si>
  <si>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</si>
  <si>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</si>
  <si>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</si>
  <si>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</si>
  <si>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</si>
  <si>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</si>
  <si>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</si>
  <si>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</si>
  <si>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</si>
  <si>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</si>
  <si>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</si>
  <si>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</si>
  <si>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</si>
  <si>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</si>
  <si>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</si>
  <si>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</si>
  <si>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</si>
  <si>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</si>
  <si>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</si>
  <si>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</si>
  <si>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</si>
  <si>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</si>
  <si>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</si>
  <si>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</si>
  <si>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</si>
  <si>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</si>
  <si>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</si>
  <si>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</si>
  <si>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</si>
  <si>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</si>
  <si>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</si>
  <si>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</si>
  <si>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</si>
  <si>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</si>
  <si>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</si>
  <si>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</si>
  <si>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</si>
  <si>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</si>
  <si>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</si>
  <si>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</si>
  <si>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</si>
  <si>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</si>
  <si>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</si>
  <si>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</si>
  <si>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</si>
  <si>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</si>
  <si>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</si>
  <si>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</si>
  <si>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</si>
  <si>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</si>
  <si>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</si>
  <si>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</si>
  <si>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</si>
  <si>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</si>
  <si>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</si>
  <si>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</si>
  <si>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</si>
  <si>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</si>
  <si>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</si>
  <si>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</si>
  <si>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</si>
  <si>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</si>
  <si>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</si>
  <si>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</si>
  <si>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</si>
  <si>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</si>
  <si>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</si>
  <si>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</si>
  <si>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</si>
  <si>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</si>
  <si>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</si>
  <si>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</si>
  <si>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</si>
  <si>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</si>
  <si>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</si>
  <si>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</si>
  <si>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</si>
  <si>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</si>
  <si>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</si>
  <si>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</si>
  <si>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</si>
  <si>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</si>
  <si>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</si>
  <si>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</si>
  <si>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</si>
  <si>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</si>
  <si>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</si>
  <si>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</si>
  <si>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</si>
  <si>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</si>
  <si>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</si>
  <si>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</si>
  <si>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</si>
  <si>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</si>
  <si>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</si>
  <si>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</si>
  <si>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</si>
  <si>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</si>
  <si>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</si>
  <si>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</si>
  <si>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</si>
  <si>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</si>
  <si>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</si>
  <si>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</si>
  <si>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</si>
  <si>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</si>
  <si>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</si>
  <si>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</si>
  <si>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</si>
  <si>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</si>
  <si>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</si>
  <si>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</si>
  <si>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</si>
  <si>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</si>
  <si>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</si>
  <si>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</si>
  <si>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</si>
  <si>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</si>
  <si>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</si>
  <si>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</si>
  <si>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</si>
  <si>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</si>
  <si>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</si>
  <si>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</si>
  <si>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</si>
  <si>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</si>
  <si>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</si>
  <si>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</si>
  <si>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</si>
  <si>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</si>
  <si>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</si>
  <si>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</si>
  <si>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</si>
  <si>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</si>
  <si>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</si>
  <si>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</si>
  <si>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</si>
  <si>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</si>
  <si>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</si>
  <si>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</si>
  <si>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</si>
  <si>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</si>
  <si>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</si>
  <si>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</si>
  <si>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</si>
  <si>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</si>
  <si>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</si>
  <si>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</si>
  <si>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</si>
  <si>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</si>
  <si>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</si>
  <si>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</si>
  <si>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</si>
  <si>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</si>
  <si>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</si>
  <si>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</si>
  <si>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</si>
  <si>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</si>
  <si>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</si>
  <si>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</si>
  <si>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</si>
  <si>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</si>
  <si>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</si>
  <si>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</si>
  <si>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</si>
  <si>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</si>
  <si>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</si>
  <si>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</si>
  <si>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</si>
  <si>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</si>
  <si>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</si>
  <si>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</si>
  <si>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</si>
  <si>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</si>
  <si>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</si>
  <si>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</si>
  <si>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</si>
  <si>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</si>
  <si>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</si>
  <si>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</si>
  <si>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</si>
  <si>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</si>
  <si>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</si>
  <si>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</si>
  <si>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</si>
  <si>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</si>
  <si>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</si>
  <si>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</si>
  <si>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</si>
  <si>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</si>
  <si>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</si>
  <si>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</si>
  <si>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</si>
  <si>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</si>
  <si>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</si>
  <si>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</si>
  <si>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</si>
  <si>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</si>
  <si>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</si>
  <si>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</si>
  <si>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</si>
  <si>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</si>
  <si>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</si>
  <si>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</si>
  <si>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</si>
  <si>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</si>
  <si>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</si>
  <si>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</si>
  <si>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</si>
  <si>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</si>
  <si>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</si>
  <si>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</si>
  <si>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</si>
  <si>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</si>
  <si>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</si>
  <si>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</si>
  <si>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</si>
  <si>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</si>
  <si>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</si>
  <si>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</si>
  <si>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</si>
  <si>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</si>
  <si>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</si>
  <si>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</si>
  <si>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</si>
  <si>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</si>
  <si>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</si>
  <si>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</si>
  <si>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</si>
  <si>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</si>
  <si>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</si>
  <si>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</si>
  <si>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</si>
  <si>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</si>
  <si>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</si>
  <si>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</si>
  <si>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</si>
  <si>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</si>
  <si>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</si>
  <si>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</si>
  <si>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</si>
  <si>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</si>
  <si>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</si>
  <si>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</si>
  <si>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</si>
  <si>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</si>
  <si>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</si>
  <si>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</si>
  <si>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</si>
  <si>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</si>
  <si>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</si>
  <si>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</si>
  <si>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</si>
  <si>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</si>
  <si>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</si>
  <si>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</si>
  <si>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</si>
  <si>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</si>
  <si>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</si>
  <si>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</si>
  <si>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</si>
  <si>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</si>
  <si>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</si>
  <si>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</si>
  <si>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</si>
  <si>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</si>
  <si>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</si>
  <si>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</si>
  <si>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</si>
  <si>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</si>
  <si>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</si>
  <si>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</si>
  <si>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</si>
  <si>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</si>
  <si>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</si>
  <si>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</si>
  <si>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</si>
  <si>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</si>
  <si>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</si>
  <si>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</si>
  <si>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</si>
  <si>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</si>
  <si>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</si>
  <si>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</si>
  <si>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</si>
  <si>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</si>
  <si>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</si>
  <si>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</si>
  <si>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</si>
  <si>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</si>
  <si>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</si>
  <si>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</si>
  <si>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</si>
  <si>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</si>
  <si>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</si>
  <si>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</si>
  <si>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</si>
  <si>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</si>
  <si>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</si>
  <si>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</si>
  <si>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</si>
  <si>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</si>
  <si>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</si>
  <si>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</si>
  <si>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</si>
  <si>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</si>
  <si>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</si>
  <si>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</si>
  <si>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</si>
  <si>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</si>
  <si>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</si>
  <si>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</si>
  <si>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</si>
  <si>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</si>
  <si>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</si>
  <si>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</si>
  <si>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</si>
  <si>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</si>
  <si>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</si>
  <si>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</si>
  <si>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</si>
  <si>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</si>
  <si>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</si>
  <si>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</si>
  <si>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</si>
  <si>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</si>
  <si>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</si>
  <si>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</si>
  <si>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</si>
  <si>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</si>
  <si>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</si>
  <si>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</si>
  <si>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</si>
  <si>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</si>
  <si>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</si>
  <si>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</si>
  <si>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</si>
  <si>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</si>
  <si>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</si>
  <si>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</si>
  <si>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</si>
  <si>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</si>
  <si>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</si>
  <si>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</si>
  <si>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</si>
  <si>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</si>
  <si>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</si>
  <si>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</si>
  <si>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</si>
  <si>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</si>
  <si>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</si>
  <si>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</si>
  <si>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</si>
  <si>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</si>
  <si>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</si>
  <si>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</si>
  <si>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</si>
  <si>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</si>
  <si>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</si>
  <si>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</si>
  <si>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</si>
  <si>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</si>
  <si>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</si>
  <si>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</si>
  <si>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</si>
  <si>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</si>
  <si>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</si>
  <si>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</si>
  <si>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</si>
  <si>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</si>
  <si>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</si>
  <si>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</si>
  <si>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</si>
  <si>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</si>
  <si>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</si>
  <si>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</si>
  <si>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</si>
  <si>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</si>
  <si>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</si>
  <si>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</si>
  <si>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</si>
  <si>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</si>
  <si>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</si>
  <si>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</si>
  <si>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</si>
  <si>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</si>
  <si>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</si>
  <si>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</si>
  <si>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</si>
  <si>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</si>
  <si>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</si>
  <si>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</si>
  <si>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</si>
  <si>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</si>
  <si>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</si>
  <si>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</si>
  <si>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</si>
  <si>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</si>
  <si>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</si>
  <si>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</si>
  <si>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</si>
  <si>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</si>
  <si>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</si>
  <si>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</si>
  <si>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</si>
  <si>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</si>
  <si>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</si>
  <si>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</si>
  <si>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</si>
  <si>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</si>
  <si>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</si>
  <si>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</si>
  <si>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</si>
  <si>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</si>
  <si>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</si>
  <si>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</si>
  <si>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</si>
  <si>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</si>
  <si>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</si>
  <si>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</si>
  <si>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</si>
  <si>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</si>
  <si>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</si>
  <si>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</si>
  <si>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</si>
  <si>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</si>
  <si>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</si>
  <si>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</si>
  <si>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</si>
  <si>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</si>
  <si>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</si>
  <si>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</si>
  <si>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</si>
  <si>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</si>
  <si>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</si>
  <si>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</si>
  <si>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</si>
  <si>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</si>
  <si>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</si>
  <si>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</si>
  <si>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</si>
  <si>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</si>
  <si>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</si>
  <si>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</si>
  <si>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</si>
  <si>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</si>
  <si>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</si>
  <si>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</si>
  <si>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</si>
  <si>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</si>
  <si>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</si>
  <si>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</si>
  <si>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</si>
  <si>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</si>
  <si>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</si>
  <si>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</si>
  <si>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</si>
  <si>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</si>
  <si>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</si>
  <si>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</si>
  <si>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</si>
  <si>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</si>
  <si>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</si>
  <si>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</si>
  <si>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</si>
  <si>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</si>
  <si>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</si>
  <si>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</si>
  <si>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</si>
  <si>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</si>
  <si>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</si>
  <si>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</si>
  <si>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</si>
  <si>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</si>
  <si>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</si>
  <si>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</si>
  <si>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</si>
  <si>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</si>
  <si>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</si>
  <si>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</si>
  <si>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</si>
  <si>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</si>
  <si>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</si>
  <si>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</si>
  <si>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</si>
  <si>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</si>
  <si>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</si>
  <si>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</si>
  <si>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</si>
  <si>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</si>
  <si>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</si>
  <si>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</si>
  <si>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</si>
  <si>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</si>
  <si>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</si>
  <si>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</si>
  <si>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</si>
  <si>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</si>
  <si>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</si>
  <si>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</si>
  <si>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</si>
  <si>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</si>
  <si>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</si>
  <si>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</si>
  <si>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</si>
  <si>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</si>
  <si>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</si>
  <si>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</si>
  <si>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</si>
  <si>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</si>
  <si>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</si>
  <si>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</si>
  <si>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</si>
  <si>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</si>
  <si>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</si>
  <si>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</si>
  <si>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</si>
  <si>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</si>
  <si>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</si>
  <si>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</si>
  <si>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</si>
  <si>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</si>
  <si>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</si>
  <si>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</si>
  <si>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</si>
  <si>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</si>
  <si>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</si>
  <si>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</si>
  <si>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</si>
  <si>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</si>
  <si>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</si>
  <si>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</si>
  <si>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</si>
  <si>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</si>
  <si>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</si>
  <si>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</si>
  <si>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</si>
  <si>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</si>
  <si>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</si>
  <si>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</si>
  <si>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</si>
  <si>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</si>
  <si>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</si>
  <si>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</si>
  <si>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</si>
  <si>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</si>
  <si>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</si>
  <si>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</si>
  <si>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</si>
  <si>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</si>
  <si>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</si>
  <si>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</si>
  <si>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</si>
  <si>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</si>
  <si>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</si>
  <si>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</si>
  <si>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</si>
  <si>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</si>
  <si>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</si>
  <si>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</si>
  <si>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</si>
  <si>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</si>
  <si>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</si>
  <si>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</si>
  <si>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</si>
  <si>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</si>
  <si>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</si>
  <si>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</si>
  <si>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</si>
  <si>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</si>
  <si>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</si>
  <si>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</si>
  <si>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</si>
  <si>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</si>
  <si>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</si>
  <si>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</si>
  <si>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</si>
  <si>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</si>
  <si>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</si>
  <si>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</si>
  <si>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</si>
  <si>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</si>
  <si>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</si>
  <si>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</si>
  <si>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</si>
  <si>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</si>
  <si>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</si>
  <si>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</si>
  <si>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</si>
  <si>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</si>
  <si>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</si>
  <si>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</si>
  <si>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</si>
  <si>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</si>
  <si>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</si>
  <si>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</si>
  <si>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</si>
  <si>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</si>
  <si>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</si>
  <si>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</si>
  <si>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</si>
  <si>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</si>
  <si>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</si>
  <si>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</si>
  <si>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</si>
  <si>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</si>
  <si>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</si>
  <si>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</si>
  <si>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</si>
  <si>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</si>
  <si>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</si>
  <si>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</si>
  <si>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</si>
  <si>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</si>
  <si>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</si>
  <si>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</si>
  <si>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</si>
  <si>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</si>
  <si>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</si>
  <si>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</si>
  <si>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</si>
  <si>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</si>
  <si>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</si>
  <si>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</si>
  <si>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</si>
  <si>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</si>
  <si>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</si>
  <si>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</si>
  <si>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</si>
  <si>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</si>
  <si>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</si>
  <si>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</si>
  <si>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</si>
  <si>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</si>
  <si>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</si>
  <si>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</si>
  <si>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</si>
  <si>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</si>
  <si>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</si>
  <si>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</si>
  <si>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</si>
  <si>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</si>
  <si>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</si>
  <si>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</si>
  <si>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</si>
  <si>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</si>
  <si>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</si>
  <si>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</si>
  <si>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</si>
  <si>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</si>
  <si>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</si>
  <si>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</si>
  <si>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</si>
  <si>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</si>
  <si>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</si>
  <si>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</si>
  <si>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</si>
  <si>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</si>
  <si>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</si>
  <si>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</si>
  <si>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</si>
  <si>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</si>
  <si>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</si>
  <si>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</si>
  <si>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</si>
  <si>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</si>
  <si>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</si>
  <si>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</si>
  <si>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</si>
  <si>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</si>
  <si>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</si>
  <si>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</si>
  <si>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</si>
  <si>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</si>
  <si>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</si>
  <si>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</si>
  <si>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</si>
  <si>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</si>
  <si>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</si>
  <si>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</si>
  <si>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</si>
  <si>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</si>
  <si>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</si>
  <si>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</si>
  <si>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</si>
  <si>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</si>
  <si>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</si>
  <si>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</si>
  <si>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</si>
  <si>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</si>
  <si>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</si>
  <si>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</si>
  <si>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</si>
  <si>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</si>
  <si>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</si>
  <si>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</si>
  <si>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</si>
  <si>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</si>
  <si>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</si>
  <si>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</si>
  <si>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</si>
  <si>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</si>
  <si>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</si>
  <si>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</si>
  <si>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</si>
  <si>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</si>
  <si>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</si>
  <si>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</si>
  <si>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</si>
  <si>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</si>
  <si>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</si>
  <si>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</si>
  <si>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</si>
  <si>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</si>
  <si>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</si>
  <si>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</si>
  <si>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</si>
  <si>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</si>
  <si>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</si>
  <si>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</si>
  <si>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</si>
  <si>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</si>
  <si>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</si>
  <si>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</si>
  <si>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</si>
  <si>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</si>
  <si>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</si>
  <si>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</si>
  <si>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</si>
  <si>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</si>
  <si>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</si>
  <si>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</si>
  <si>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</si>
  <si>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</si>
  <si>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</si>
  <si>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</si>
  <si>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</si>
  <si>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</si>
  <si>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</si>
  <si>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</si>
  <si>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</si>
  <si>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</si>
  <si>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</si>
  <si>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</si>
  <si>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</si>
  <si>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</si>
  <si>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</si>
  <si>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</si>
  <si>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</si>
  <si>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</si>
  <si>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</si>
  <si>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</si>
  <si>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</si>
  <si>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</si>
  <si>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</si>
  <si>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</si>
  <si>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</si>
  <si>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</si>
  <si>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</si>
  <si>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</si>
  <si>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</si>
  <si>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</si>
  <si>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</si>
  <si>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</si>
  <si>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</si>
  <si>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</si>
  <si>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</si>
  <si>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</si>
  <si>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</si>
  <si>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</si>
  <si>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</si>
  <si>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</si>
  <si>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</si>
  <si>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</si>
  <si>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</si>
  <si>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</si>
  <si>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</si>
  <si>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</si>
  <si>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</si>
  <si>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</si>
  <si>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</si>
  <si>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</si>
  <si>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</si>
  <si>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</si>
  <si>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</si>
  <si>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</si>
  <si>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</si>
  <si>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</si>
  <si>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</si>
  <si>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</si>
  <si>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</si>
  <si>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</si>
  <si>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</si>
  <si>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</si>
  <si>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</si>
  <si>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</si>
  <si>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</si>
  <si>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</si>
  <si>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</si>
  <si>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</si>
  <si>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</si>
  <si>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</si>
  <si>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</si>
  <si>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</si>
  <si>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</si>
  <si>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</si>
  <si>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</si>
  <si>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</si>
  <si>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</si>
  <si>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</si>
  <si>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</si>
  <si>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</si>
  <si>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</si>
  <si>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</si>
  <si>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</si>
  <si>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</si>
  <si>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</si>
  <si>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</si>
  <si>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</si>
  <si>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</si>
  <si>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</si>
  <si>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</si>
  <si>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</si>
  <si>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</si>
  <si>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</si>
  <si>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</si>
  <si>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</si>
  <si>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</si>
  <si>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</si>
  <si>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</si>
  <si>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</si>
  <si>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</si>
  <si>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</si>
  <si>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</si>
  <si>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</si>
  <si>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</si>
  <si>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</si>
  <si>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</si>
  <si>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</si>
  <si>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</si>
  <si>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</si>
  <si>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</si>
  <si>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</si>
  <si>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</si>
  <si>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</si>
  <si>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</si>
  <si>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</si>
  <si>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</si>
  <si>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</si>
  <si>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</si>
  <si>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</si>
  <si>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</si>
  <si>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</si>
  <si>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</si>
  <si>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</si>
  <si>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</si>
  <si>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</si>
  <si>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</si>
  <si>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</si>
  <si>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</si>
  <si>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</si>
  <si>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</si>
  <si>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</si>
  <si>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</si>
  <si>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</si>
  <si>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</si>
  <si>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</si>
  <si>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</si>
  <si>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</si>
  <si>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</si>
  <si>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</si>
  <si>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</si>
  <si>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</si>
  <si>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</si>
  <si>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</si>
  <si>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</si>
  <si>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</si>
  <si>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</si>
  <si>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</si>
  <si>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</si>
  <si>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</si>
  <si>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</si>
  <si>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</si>
  <si>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</si>
  <si>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</si>
  <si>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</si>
  <si>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</si>
  <si>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</si>
  <si>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</si>
  <si>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</si>
  <si>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</si>
  <si>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</si>
  <si>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</si>
  <si>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</si>
  <si>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</si>
  <si>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</si>
  <si>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</si>
  <si>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</si>
  <si>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</si>
  <si>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</si>
  <si>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</si>
  <si>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</si>
  <si>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</si>
  <si>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</si>
  <si>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</si>
  <si>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</si>
  <si>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</si>
  <si>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</si>
  <si>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</si>
  <si>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</si>
  <si>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</si>
  <si>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</si>
  <si>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</si>
  <si>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</si>
  <si>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</si>
  <si>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</si>
  <si>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</si>
  <si>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</si>
  <si>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</si>
  <si>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</si>
  <si>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</si>
  <si>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</si>
  <si>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</si>
  <si>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</si>
  <si>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</si>
  <si>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</si>
  <si>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</si>
  <si>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</si>
  <si>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</si>
  <si>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</si>
  <si>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</si>
  <si>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</si>
  <si>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</si>
  <si>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</si>
  <si>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</si>
  <si>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</si>
  <si>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</si>
  <si>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</si>
  <si>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</si>
  <si>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</si>
  <si>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</si>
  <si>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</si>
  <si>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</si>
  <si>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</si>
  <si>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</si>
  <si>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</si>
  <si>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</si>
  <si>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</si>
  <si>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</si>
  <si>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</si>
  <si>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</si>
  <si>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</si>
  <si>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</si>
  <si>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</si>
  <si>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</si>
  <si>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</si>
  <si>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</si>
  <si>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</si>
  <si>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</si>
  <si>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</si>
  <si>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</si>
  <si>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</si>
  <si>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</si>
  <si>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</si>
  <si>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</si>
  <si>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</si>
  <si>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</si>
  <si>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</si>
  <si>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</si>
  <si>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</si>
  <si>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</si>
  <si>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</si>
  <si>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</si>
  <si>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</si>
  <si>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</si>
  <si>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</si>
  <si>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</si>
  <si>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</si>
  <si>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</si>
  <si>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</si>
  <si>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</si>
  <si>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</si>
  <si>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</si>
  <si>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</si>
  <si>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</si>
  <si>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</si>
  <si>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</si>
  <si>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</si>
  <si>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</si>
  <si>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</si>
  <si>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</si>
  <si>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</si>
  <si>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</si>
  <si>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</si>
  <si>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</si>
  <si>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</si>
  <si>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</si>
  <si>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</si>
  <si>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</si>
  <si>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</si>
  <si>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</si>
  <si>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</si>
  <si>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</si>
  <si>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</si>
  <si>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</si>
  <si>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</si>
  <si>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</si>
  <si>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</si>
  <si>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</si>
  <si>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</si>
  <si>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</si>
  <si>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</si>
  <si>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</si>
  <si>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</si>
  <si>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</si>
  <si>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</si>
  <si>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</si>
  <si>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</si>
  <si>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</si>
  <si>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</si>
  <si>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</si>
  <si>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</si>
  <si>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</si>
  <si>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</si>
  <si>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</si>
  <si>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</si>
  <si>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</si>
  <si>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</si>
  <si>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</si>
  <si>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</si>
  <si>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</si>
  <si>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</si>
  <si>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</si>
  <si>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</si>
  <si>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</si>
  <si>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</si>
  <si>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</si>
  <si>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</si>
  <si>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</si>
  <si>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</si>
  <si>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</si>
  <si>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</si>
  <si>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</si>
  <si>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</si>
  <si>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</si>
  <si>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</si>
  <si>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</si>
  <si>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</si>
  <si>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</si>
  <si>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</si>
  <si>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</si>
  <si>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</si>
  <si>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</si>
  <si>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</si>
  <si>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</si>
  <si>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</si>
  <si>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</si>
  <si>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</si>
  <si>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</si>
  <si>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</si>
  <si>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</si>
  <si>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</si>
  <si>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</si>
  <si>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</si>
  <si>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</si>
  <si>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</si>
  <si>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</si>
  <si>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</si>
  <si>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</si>
  <si>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</si>
  <si>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</si>
  <si>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</si>
  <si>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</si>
  <si>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</si>
  <si>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</si>
  <si>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</si>
  <si>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</si>
  <si>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</si>
  <si>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</si>
  <si>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</si>
  <si>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</si>
  <si>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</si>
  <si>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</si>
  <si>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</si>
  <si>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</si>
  <si>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</si>
  <si>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</si>
  <si>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</si>
  <si>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</si>
  <si>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</si>
  <si>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</si>
  <si>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</si>
  <si>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</si>
  <si>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</si>
  <si>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</si>
  <si>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</si>
  <si>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</si>
  <si>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</si>
  <si>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</si>
  <si>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</si>
  <si>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</si>
  <si>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</si>
  <si>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</si>
  <si>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</si>
  <si>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</si>
  <si>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</si>
  <si>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</si>
  <si>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</si>
  <si>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</si>
  <si>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</si>
  <si>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</si>
  <si>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</si>
  <si>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</si>
  <si>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</si>
  <si>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</si>
  <si>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</si>
  <si>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</si>
  <si>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</si>
  <si>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</si>
  <si>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</si>
  <si>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</si>
  <si>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</si>
  <si>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</si>
  <si>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</si>
  <si>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</si>
  <si>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</si>
  <si>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</si>
  <si>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</si>
  <si>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</si>
  <si>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</si>
  <si>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</si>
  <si>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</si>
  <si>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</si>
  <si>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</si>
  <si>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</si>
  <si>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</si>
  <si>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</si>
  <si>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</si>
  <si>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</si>
  <si>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</si>
  <si>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</si>
  <si>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</si>
  <si>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</si>
  <si>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</si>
  <si>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</si>
  <si>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</si>
  <si>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</si>
  <si>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</si>
  <si>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</si>
  <si>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</si>
  <si>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</si>
  <si>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</si>
  <si>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</si>
  <si>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</si>
  <si>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</si>
  <si>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</si>
  <si>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</si>
  <si>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</si>
  <si>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</si>
  <si>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</si>
  <si>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</si>
  <si>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</si>
  <si>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</si>
  <si>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</si>
  <si>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</si>
  <si>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</si>
  <si>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</si>
  <si>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</si>
  <si>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</si>
  <si>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</si>
  <si>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</si>
  <si>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</si>
  <si>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</si>
  <si>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</si>
  <si>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</si>
  <si>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</si>
  <si>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</si>
  <si>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</si>
  <si>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</si>
  <si>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</si>
  <si>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</si>
  <si>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</si>
  <si>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</si>
  <si>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</si>
  <si>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</si>
  <si>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</si>
  <si>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</si>
  <si>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</si>
  <si>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</si>
  <si>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</si>
  <si>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</si>
  <si>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</si>
  <si>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</si>
  <si>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</si>
  <si>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</si>
  <si>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</si>
  <si>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</si>
  <si>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</si>
  <si>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</si>
  <si>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</si>
  <si>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</si>
  <si>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</si>
  <si>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</si>
  <si>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</si>
  <si>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</si>
  <si>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</si>
  <si>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</si>
  <si>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</si>
  <si>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</si>
  <si>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</si>
  <si>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</si>
  <si>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</si>
  <si>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</si>
  <si>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</si>
  <si>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</si>
  <si>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</si>
  <si>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</si>
  <si>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</si>
  <si>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</si>
  <si>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</si>
  <si>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</si>
  <si>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</si>
  <si>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</si>
  <si>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</si>
  <si>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</si>
  <si>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</si>
  <si>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</si>
  <si>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</si>
  <si>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</si>
  <si>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</si>
  <si>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</si>
  <si>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</si>
  <si>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</si>
  <si>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</si>
  <si>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</si>
  <si>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</si>
  <si>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</si>
  <si>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</si>
  <si>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</si>
  <si>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</si>
  <si>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</si>
  <si>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</si>
  <si>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</si>
  <si>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</si>
  <si>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</si>
  <si>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</si>
  <si>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</si>
  <si>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</si>
  <si>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</si>
  <si>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</si>
  <si>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</si>
  <si>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</si>
  <si>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</si>
  <si>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</si>
  <si>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</si>
  <si>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</si>
  <si>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</si>
  <si>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</si>
  <si>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</si>
  <si>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</si>
  <si>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</si>
  <si>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</si>
  <si>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</si>
  <si>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</si>
  <si>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</si>
  <si>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</si>
  <si>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</si>
  <si>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</si>
  <si>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</si>
  <si>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</si>
  <si>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</si>
  <si>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</si>
  <si>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</si>
  <si>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</si>
  <si>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</si>
  <si>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</si>
  <si>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</si>
  <si>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</si>
  <si>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</si>
  <si>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</si>
  <si>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</si>
  <si>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</si>
  <si>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</si>
  <si>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</si>
  <si>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</si>
  <si>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</si>
  <si>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</si>
  <si>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</si>
  <si>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</si>
  <si>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</si>
  <si>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</si>
  <si>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</si>
  <si>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</si>
  <si>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</si>
  <si>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</si>
  <si>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</si>
  <si>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</si>
  <si>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</si>
  <si>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</si>
  <si>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</si>
  <si>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</si>
  <si>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</si>
  <si>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</si>
  <si>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</si>
  <si>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</si>
  <si>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</si>
  <si>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</si>
  <si>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</si>
  <si>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</si>
  <si>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</si>
  <si>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</si>
  <si>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</si>
  <si>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</si>
  <si>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</si>
  <si>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</si>
  <si>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</si>
  <si>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</si>
  <si>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</si>
  <si>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</si>
  <si>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</si>
  <si>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</si>
  <si>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</si>
  <si>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</si>
  <si>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</si>
  <si>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</si>
  <si>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</si>
  <si>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</si>
  <si>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</si>
  <si>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</si>
  <si>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</si>
  <si>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</si>
  <si>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</si>
  <si>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</si>
  <si>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</si>
  <si>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</si>
  <si>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</si>
  <si>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</si>
  <si>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</si>
  <si>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</si>
  <si>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</si>
  <si>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</si>
  <si>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</si>
  <si>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</si>
  <si>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</si>
  <si>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</si>
  <si>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</si>
  <si>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</si>
  <si>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</si>
  <si>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</si>
  <si>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</si>
  <si>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</si>
  <si>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</si>
  <si>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</si>
  <si>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</si>
  <si>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</si>
  <si>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</si>
  <si>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</si>
  <si>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</si>
  <si>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</si>
  <si>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</si>
  <si>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</si>
  <si>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</si>
  <si>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</si>
  <si>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</si>
  <si>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</si>
  <si>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</si>
  <si>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</si>
  <si>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</si>
  <si>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</si>
  <si>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</si>
  <si>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</si>
  <si>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</si>
  <si>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</si>
  <si>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</si>
  <si>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</si>
  <si>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</si>
  <si>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</si>
  <si>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</si>
  <si>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</si>
  <si>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</si>
  <si>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</si>
  <si>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</si>
  <si>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</si>
  <si>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</si>
  <si>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</si>
  <si>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</si>
  <si>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</si>
  <si>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</si>
  <si>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</si>
  <si>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</si>
  <si>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</si>
  <si>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</si>
  <si>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</si>
  <si>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</si>
  <si>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</si>
  <si>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</si>
  <si>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</si>
  <si>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</si>
  <si>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</si>
  <si>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</si>
  <si>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</si>
  <si>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</si>
  <si>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</si>
  <si>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</si>
  <si>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</si>
  <si>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</si>
  <si>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</si>
  <si>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</si>
  <si>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</si>
  <si>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</si>
  <si>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</si>
  <si>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</si>
  <si>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</si>
  <si>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</si>
  <si>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</si>
  <si>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</si>
  <si>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</si>
  <si>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</si>
  <si>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</si>
  <si>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</si>
  <si>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</si>
  <si>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</si>
  <si>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</si>
  <si>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</si>
  <si>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</si>
  <si>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</si>
  <si>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</si>
  <si>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</si>
  <si>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</si>
  <si>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</si>
  <si>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</si>
  <si>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</si>
  <si>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</si>
  <si>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</si>
  <si>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</si>
  <si>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</si>
  <si>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</si>
  <si>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</si>
  <si>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</si>
  <si>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</si>
  <si>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</si>
  <si>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</si>
  <si>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</si>
  <si>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</si>
  <si>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</si>
  <si>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</si>
  <si>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</si>
  <si>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</si>
  <si>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</si>
  <si>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</si>
  <si>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</si>
  <si>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</si>
  <si>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</si>
  <si>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</si>
  <si>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</si>
  <si>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</si>
  <si>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</si>
  <si>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</si>
  <si>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</si>
  <si>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</si>
  <si>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</si>
  <si>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</si>
  <si>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</si>
  <si>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</si>
  <si>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</si>
  <si>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</si>
  <si>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</si>
  <si>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</si>
  <si>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</si>
  <si>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</si>
  <si>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</si>
  <si>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</si>
  <si>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</si>
  <si>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</si>
  <si>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</si>
  <si>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</si>
  <si>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</si>
  <si>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</si>
  <si>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</si>
  <si>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</si>
  <si>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</si>
  <si>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</si>
  <si>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</si>
  <si>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</si>
  <si>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</si>
  <si>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</si>
  <si>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</si>
  <si>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</si>
  <si>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</si>
  <si>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</si>
  <si>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</si>
  <si>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</si>
  <si>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</si>
  <si>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</si>
  <si>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</si>
  <si>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</si>
  <si>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</si>
  <si>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</si>
  <si>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</si>
  <si>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</si>
  <si>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</si>
  <si>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</si>
  <si>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</si>
  <si>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</si>
  <si>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</si>
  <si>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</si>
  <si>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</si>
  <si>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</si>
  <si>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</si>
  <si>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</si>
  <si>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</si>
  <si>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</si>
  <si>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</si>
  <si>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</si>
  <si>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</si>
  <si>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</si>
  <si>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</si>
  <si>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</si>
  <si>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</si>
  <si>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</si>
  <si>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</si>
  <si>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</si>
  <si>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</si>
  <si>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</si>
  <si>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</si>
  <si>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</si>
  <si>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</si>
  <si>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</si>
  <si>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</si>
  <si>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</si>
  <si>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</si>
  <si>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</si>
  <si>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</si>
  <si>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</si>
  <si>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</si>
  <si>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</si>
  <si>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</si>
  <si>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</si>
  <si>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</si>
  <si>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</si>
  <si>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</si>
  <si>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</si>
  <si>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</si>
  <si>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</si>
  <si>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</si>
  <si>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</si>
  <si>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</si>
  <si>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</si>
  <si>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</si>
  <si>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</si>
  <si>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</si>
  <si>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</si>
  <si>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</si>
  <si>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</si>
  <si>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</si>
  <si>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</si>
  <si>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</si>
  <si>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</si>
  <si>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</si>
  <si>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</si>
  <si>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</si>
  <si>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</si>
  <si>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</si>
  <si>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</si>
  <si>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</si>
  <si>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</si>
  <si>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</si>
  <si>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</si>
  <si>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</si>
  <si>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</si>
  <si>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</si>
  <si>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</si>
  <si>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</si>
  <si>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</si>
  <si>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</si>
  <si>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</si>
  <si>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</si>
  <si>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</si>
  <si>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</si>
  <si>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</si>
  <si>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</si>
  <si>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</si>
  <si>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</si>
  <si>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</si>
  <si>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</si>
  <si>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</si>
  <si>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</si>
  <si>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</si>
  <si>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</si>
  <si>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</si>
  <si>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</si>
  <si>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</si>
  <si>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</si>
  <si>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</si>
  <si>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</si>
  <si>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</si>
  <si>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</si>
  <si>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</si>
  <si>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</si>
  <si>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</si>
  <si>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</si>
  <si>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</si>
  <si>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</si>
  <si>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</si>
  <si>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</si>
  <si>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</si>
  <si>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</si>
  <si>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</si>
  <si>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</si>
  <si>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</si>
  <si>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</si>
  <si>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</si>
  <si>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</si>
  <si>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</si>
  <si>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</si>
  <si>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</si>
  <si>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</si>
  <si>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</si>
  <si>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</si>
  <si>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</si>
  <si>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</si>
  <si>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</si>
  <si>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</si>
  <si>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</si>
  <si>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</si>
  <si>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</si>
  <si>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</si>
  <si>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</si>
  <si>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</si>
  <si>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</si>
  <si>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</si>
  <si>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</si>
  <si>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</si>
  <si>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</si>
  <si>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</si>
  <si>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</si>
  <si>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</si>
  <si>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</si>
  <si>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</si>
  <si>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</si>
  <si>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</si>
  <si>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</si>
  <si>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</si>
  <si>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</si>
  <si>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</si>
  <si>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</si>
  <si>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</si>
  <si>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</si>
  <si>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</si>
  <si>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</si>
  <si>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</si>
  <si>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</si>
  <si>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</si>
  <si>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</si>
  <si>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</si>
  <si>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</si>
  <si>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</si>
  <si>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</si>
  <si>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</si>
  <si>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</si>
  <si>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</si>
  <si>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</si>
  <si>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</si>
  <si>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</si>
  <si>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</si>
  <si>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</si>
  <si>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</si>
  <si>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</si>
  <si>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</si>
  <si>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</si>
  <si>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</si>
  <si>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</si>
  <si>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</si>
  <si>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</si>
  <si>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</si>
  <si>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</si>
  <si>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</si>
  <si>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</si>
  <si>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</si>
  <si>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</si>
  <si>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</si>
  <si>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</si>
  <si>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</si>
  <si>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</si>
  <si>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</si>
  <si>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</si>
  <si>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</si>
  <si>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</si>
  <si>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</si>
  <si>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</si>
  <si>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</si>
  <si>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</si>
  <si>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</si>
  <si>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</si>
  <si>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</si>
  <si>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</si>
  <si>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</si>
  <si>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</si>
  <si>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</si>
  <si>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</si>
  <si>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</si>
  <si>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</si>
  <si>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</si>
  <si>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</si>
  <si>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</si>
  <si>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</si>
  <si>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</si>
  <si>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</si>
  <si>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</si>
  <si>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</si>
  <si>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</si>
  <si>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</si>
  <si>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</si>
  <si>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</si>
  <si>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</si>
  <si>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</si>
  <si>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</si>
  <si>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</si>
  <si>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</si>
  <si>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</si>
  <si>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</si>
  <si>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</si>
  <si>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</si>
  <si>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</si>
  <si>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</si>
  <si>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</si>
  <si>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</si>
  <si>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</si>
  <si>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</si>
  <si>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</si>
  <si>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</si>
  <si>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</si>
  <si>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</si>
  <si>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</si>
  <si>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</si>
  <si>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</si>
  <si>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</si>
  <si>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</si>
  <si>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</si>
  <si>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</si>
  <si>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</si>
  <si>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</si>
  <si>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</si>
  <si>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</si>
  <si>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</si>
  <si>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</si>
  <si>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</si>
  <si>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</si>
  <si>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</si>
  <si>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</si>
  <si>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</si>
  <si>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</si>
  <si>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</si>
  <si>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</si>
  <si>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</si>
  <si>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</si>
  <si>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</si>
  <si>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</si>
  <si>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</si>
  <si>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</si>
  <si>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</si>
  <si>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</si>
  <si>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</si>
  <si>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</si>
  <si>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</si>
  <si>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</si>
  <si>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</si>
  <si>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</si>
  <si>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</si>
  <si>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</si>
  <si>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</si>
  <si>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</si>
  <si>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</si>
  <si>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</si>
  <si>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</si>
  <si>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</si>
  <si>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</si>
  <si>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</si>
  <si>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</si>
  <si>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</si>
  <si>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</si>
  <si>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</si>
  <si>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</si>
  <si>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</si>
  <si>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</si>
  <si>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</si>
  <si>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</si>
  <si>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</si>
  <si>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</si>
  <si>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</si>
  <si>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</si>
  <si>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</si>
  <si>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</si>
  <si>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</si>
  <si>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</si>
  <si>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</si>
  <si>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</si>
  <si>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</si>
  <si>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</si>
  <si>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</si>
  <si>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</si>
  <si>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</si>
  <si>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</si>
  <si>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</si>
  <si>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</si>
  <si>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</si>
  <si>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</si>
  <si>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</si>
  <si>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</si>
  <si>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</si>
  <si>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</si>
  <si>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</si>
  <si>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</si>
  <si>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</si>
  <si>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</si>
  <si>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</si>
  <si>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</si>
  <si>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</si>
  <si>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</si>
  <si>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</si>
  <si>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</si>
  <si>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</si>
  <si>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</si>
  <si>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</si>
  <si>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</si>
  <si>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</si>
  <si>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</si>
  <si>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</si>
  <si>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</si>
  <si>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</si>
  <si>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</si>
  <si>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</si>
  <si>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</si>
  <si>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</si>
  <si>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</si>
  <si>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</si>
  <si>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</si>
  <si>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</si>
  <si>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</si>
  <si>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</si>
  <si>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</si>
  <si>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</si>
  <si>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</si>
  <si>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</si>
  <si>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</si>
  <si>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</si>
  <si>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</si>
  <si>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</si>
  <si>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</si>
  <si>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</si>
  <si>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</si>
  <si>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</si>
  <si>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</si>
  <si>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</si>
  <si>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</si>
  <si>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</si>
  <si>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</si>
  <si>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</si>
  <si>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</si>
  <si>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</si>
  <si>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</si>
  <si>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</si>
  <si>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</si>
  <si>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</si>
  <si>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</si>
  <si>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</si>
  <si>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</si>
  <si>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</si>
  <si>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</si>
  <si>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</si>
  <si>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</si>
  <si>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</si>
  <si>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</si>
  <si>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</si>
  <si>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</si>
  <si>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</si>
  <si>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</si>
  <si>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</si>
  <si>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</si>
  <si>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</si>
  <si>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</si>
  <si>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</si>
  <si>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</si>
  <si>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</si>
  <si>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</si>
  <si>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</si>
  <si>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</si>
  <si>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</si>
  <si>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</si>
  <si>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</si>
  <si>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</si>
  <si>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</si>
  <si>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</si>
  <si>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</si>
  <si>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</si>
  <si>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</si>
  <si>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</si>
  <si>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</si>
  <si>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</si>
  <si>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</si>
  <si>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</si>
  <si>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</si>
  <si>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</si>
  <si>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</si>
  <si>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</si>
  <si>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</si>
  <si>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</si>
  <si>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</si>
  <si>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</si>
  <si>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</si>
  <si>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</si>
  <si>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</si>
  <si>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</si>
  <si>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</si>
  <si>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</si>
  <si>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</si>
  <si>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</si>
  <si>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</si>
  <si>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</si>
  <si>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</si>
  <si>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</si>
  <si>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</si>
  <si>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</si>
  <si>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</si>
  <si>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</si>
  <si>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</si>
  <si>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</si>
  <si>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</si>
  <si>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</si>
  <si>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</si>
  <si>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</si>
  <si>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</si>
  <si>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</si>
  <si>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</si>
  <si>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</si>
  <si>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</si>
  <si>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</si>
  <si>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</si>
  <si>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</si>
  <si>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</si>
  <si>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</si>
  <si>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</si>
  <si>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</si>
  <si>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</si>
  <si>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</si>
  <si>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</si>
  <si>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</si>
  <si>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</si>
  <si>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</si>
  <si>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</si>
  <si>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</si>
  <si>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</si>
  <si>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</si>
  <si>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</si>
  <si>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</si>
  <si>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</si>
  <si>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</si>
  <si>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</si>
  <si>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</si>
  <si>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</si>
  <si>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</si>
  <si>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</si>
  <si>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</si>
  <si>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</si>
  <si>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</si>
  <si>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</si>
  <si>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</si>
  <si>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</si>
  <si>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</si>
  <si>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</si>
  <si>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</si>
  <si>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</si>
  <si>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</si>
  <si>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</si>
  <si>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</si>
  <si>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</si>
  <si>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</si>
  <si>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</si>
  <si>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</si>
  <si>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</si>
  <si>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</si>
  <si>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</si>
  <si>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</si>
  <si>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</si>
  <si>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</si>
  <si>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</si>
  <si>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</si>
  <si>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</si>
  <si>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</si>
  <si>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</si>
  <si>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</si>
  <si>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</si>
  <si>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</si>
  <si>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</si>
  <si>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</si>
  <si>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</si>
  <si>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</si>
  <si>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</si>
  <si>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</si>
  <si>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</si>
  <si>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</si>
  <si>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</si>
  <si>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</si>
  <si>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</si>
  <si>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</si>
  <si>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</si>
  <si>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</si>
  <si>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</si>
  <si>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</si>
  <si>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</si>
  <si>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</si>
  <si>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</si>
  <si>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</si>
  <si>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</si>
  <si>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</si>
  <si>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</si>
  <si>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</si>
  <si>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</si>
  <si>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</si>
  <si>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</si>
  <si>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</si>
  <si>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</si>
  <si>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</si>
  <si>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</si>
  <si>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</si>
  <si>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</si>
  <si>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</si>
  <si>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</si>
  <si>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</si>
  <si>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</si>
  <si>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</si>
  <si>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</si>
  <si>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</si>
  <si>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</si>
  <si>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</si>
  <si>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</si>
  <si>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</si>
  <si>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</si>
  <si>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</si>
  <si>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</si>
  <si>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</si>
  <si>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</si>
  <si>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</si>
  <si>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</si>
  <si>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</si>
  <si>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</si>
  <si>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</si>
  <si>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</si>
  <si>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</si>
  <si>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</si>
  <si>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</si>
  <si>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</si>
  <si>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</si>
  <si>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</si>
  <si>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</si>
  <si>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</si>
  <si>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</si>
  <si>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</si>
  <si>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</si>
  <si>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</si>
  <si>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</si>
  <si>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</si>
  <si>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</si>
  <si>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</si>
  <si>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</si>
  <si>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</si>
  <si>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</si>
  <si>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</si>
  <si>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</si>
  <si>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</si>
  <si>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</si>
  <si>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</si>
  <si>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</si>
  <si>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</si>
  <si>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</si>
  <si>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</si>
  <si>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</si>
  <si>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</si>
  <si>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</si>
  <si>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</si>
  <si>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</si>
  <si>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</si>
  <si>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</si>
  <si>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</si>
  <si>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</si>
  <si>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</si>
  <si>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</si>
  <si>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</si>
  <si>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</si>
  <si>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</si>
  <si>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</si>
  <si>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</si>
  <si>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</si>
  <si>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</si>
  <si>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</si>
  <si>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</si>
  <si>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</si>
  <si>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</si>
  <si>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</si>
  <si>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</si>
  <si>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</si>
  <si>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</si>
  <si>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</si>
  <si>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</si>
  <si>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</si>
  <si>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</si>
  <si>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</si>
  <si>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</si>
  <si>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</si>
  <si>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</si>
  <si>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</si>
  <si>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</si>
  <si>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</si>
  <si>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</si>
  <si>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</si>
  <si>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</si>
  <si>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</si>
  <si>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</si>
  <si>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</si>
  <si>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</si>
  <si>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</si>
  <si>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</si>
  <si>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</si>
  <si>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</si>
  <si>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</si>
  <si>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</si>
  <si>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</si>
  <si>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</si>
  <si>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</si>
  <si>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</si>
  <si>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</si>
  <si>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</si>
  <si>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</si>
  <si>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</si>
  <si>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</si>
  <si>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</si>
  <si>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</si>
  <si>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</si>
  <si>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</si>
  <si>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</si>
  <si>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</si>
  <si>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</si>
  <si>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</si>
  <si>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</si>
  <si>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</si>
  <si>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</si>
  <si>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</si>
  <si>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</si>
  <si>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</si>
  <si>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</si>
  <si>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</si>
  <si>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</si>
  <si>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</si>
  <si>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</si>
  <si>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</si>
  <si>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</si>
  <si>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</si>
  <si>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</si>
  <si>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</si>
  <si>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</si>
  <si>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</si>
  <si>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</si>
  <si>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</si>
  <si>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</si>
  <si>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</si>
  <si>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</si>
  <si>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</si>
  <si>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</si>
  <si>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</si>
  <si>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</si>
  <si>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</si>
  <si>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</si>
  <si>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</si>
  <si>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</si>
  <si>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</si>
  <si>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</si>
  <si>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</si>
  <si>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</si>
  <si>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</si>
  <si>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</si>
  <si>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</si>
  <si>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</si>
  <si>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</si>
  <si>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</si>
  <si>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</si>
  <si>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</si>
  <si>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</si>
  <si>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</si>
  <si>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</si>
  <si>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</si>
  <si>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</si>
  <si>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</si>
  <si>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</si>
  <si>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</si>
  <si>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</si>
  <si>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</si>
  <si>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</si>
  <si>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</si>
  <si>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</si>
  <si>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</si>
  <si>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</si>
  <si>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</si>
  <si>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</si>
  <si>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</si>
  <si>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</si>
  <si>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</si>
  <si>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</si>
  <si>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</si>
  <si>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</si>
  <si>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</si>
  <si>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</si>
  <si>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</si>
  <si>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</si>
  <si>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</si>
  <si>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</si>
  <si>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</si>
  <si>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</si>
  <si>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</si>
  <si>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</si>
  <si>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</si>
  <si>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</si>
  <si>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</si>
  <si>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</si>
  <si>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</si>
  <si>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</si>
  <si>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</si>
  <si>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</si>
  <si>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</si>
  <si>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</si>
  <si>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</si>
  <si>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</si>
  <si>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</si>
  <si>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</si>
  <si>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</si>
  <si>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</si>
  <si>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</si>
  <si>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</si>
  <si>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</si>
  <si>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</si>
  <si>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</si>
  <si>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</si>
  <si>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</si>
  <si>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</si>
  <si>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</si>
  <si>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</si>
  <si>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</si>
  <si>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</si>
  <si>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</si>
  <si>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</si>
  <si>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</si>
  <si>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</si>
  <si>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</si>
  <si>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</si>
  <si>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</si>
  <si>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</si>
  <si>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</si>
  <si>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</si>
  <si>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</si>
  <si>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</si>
  <si>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</si>
  <si>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</si>
  <si>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</si>
  <si>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</si>
  <si>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</si>
  <si>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</si>
  <si>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</si>
  <si>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</si>
  <si>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</si>
  <si>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</si>
  <si>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</si>
  <si>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</si>
  <si>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</si>
  <si>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</si>
  <si>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</si>
  <si>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</si>
  <si>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</si>
  <si>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</si>
  <si>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</si>
  <si>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</si>
  <si>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</si>
  <si>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</si>
  <si>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</si>
  <si>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</si>
  <si>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</si>
  <si>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</si>
  <si>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</si>
  <si>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</si>
  <si>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</si>
  <si>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</si>
  <si>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</si>
  <si>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</si>
  <si>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</si>
  <si>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</si>
  <si>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</si>
  <si>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</si>
  <si>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</si>
  <si>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</si>
  <si>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</si>
  <si>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</si>
  <si>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</si>
  <si>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</si>
  <si>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</si>
  <si>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</si>
  <si>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</si>
  <si>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</si>
  <si>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</si>
  <si>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</si>
  <si>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</si>
  <si>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</si>
  <si>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</si>
  <si>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</si>
  <si>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</si>
  <si>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</si>
  <si>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</si>
  <si>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</si>
  <si>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</si>
  <si>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</si>
  <si>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</si>
  <si>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</si>
  <si>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</si>
  <si>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</si>
  <si>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</si>
  <si>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</si>
  <si>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</si>
  <si>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</si>
  <si>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</si>
  <si>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</si>
  <si>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</si>
  <si>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</si>
  <si>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</si>
  <si>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</si>
  <si>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</si>
  <si>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</si>
  <si>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</si>
  <si>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</si>
  <si>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</si>
  <si>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</si>
  <si>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</si>
  <si>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</si>
  <si>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</si>
  <si>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</si>
  <si>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</si>
  <si>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</si>
  <si>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</si>
  <si>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</si>
  <si>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</si>
  <si>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</si>
  <si>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</si>
  <si>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</si>
  <si>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</si>
  <si>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</si>
  <si>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</si>
  <si>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</si>
  <si>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</si>
  <si>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</si>
  <si>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</si>
  <si>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</si>
  <si>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</si>
  <si>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</si>
  <si>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</si>
  <si>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</si>
  <si>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</si>
  <si>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</si>
  <si>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</si>
  <si>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</si>
  <si>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</si>
  <si>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</si>
  <si>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</si>
  <si>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</si>
  <si>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</si>
  <si>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</si>
  <si>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</si>
  <si>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</si>
  <si>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</si>
  <si>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</si>
  <si>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</si>
  <si>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</si>
  <si>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</si>
  <si>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</si>
  <si>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</si>
  <si>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</si>
  <si>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</si>
  <si>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</si>
  <si>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</si>
  <si>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</si>
  <si>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</si>
  <si>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</si>
  <si>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</si>
  <si>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</si>
  <si>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</si>
  <si>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</si>
  <si>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</si>
  <si>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</si>
  <si>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</si>
  <si>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</si>
  <si>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</si>
  <si>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</si>
  <si>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</si>
  <si>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</si>
  <si>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</si>
  <si>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</si>
  <si>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</si>
  <si>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</si>
  <si>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</si>
  <si>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</si>
  <si>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</si>
  <si>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</si>
  <si>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</si>
  <si>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</si>
  <si>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</si>
  <si>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</si>
  <si>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</si>
  <si>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</si>
  <si>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</si>
  <si>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</si>
  <si>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</si>
  <si>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</si>
  <si>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</si>
  <si>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</si>
  <si>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</si>
  <si>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</si>
  <si>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</si>
  <si>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</si>
  <si>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</si>
  <si>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</si>
  <si>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</si>
  <si>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</si>
  <si>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</si>
  <si>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</si>
  <si>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</si>
  <si>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</si>
  <si>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</si>
  <si>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</si>
  <si>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</si>
  <si>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</si>
  <si>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</si>
  <si>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</si>
  <si>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</si>
  <si>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</si>
  <si>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</si>
  <si>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</si>
  <si>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</si>
  <si>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</si>
  <si>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</si>
  <si>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</si>
  <si>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</si>
  <si>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</si>
  <si>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</si>
  <si>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</si>
  <si>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</si>
  <si>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</si>
  <si>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</si>
  <si>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</si>
  <si>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</si>
  <si>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</si>
  <si>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</si>
  <si>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</si>
  <si>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</si>
  <si>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</si>
  <si>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</si>
  <si>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</si>
  <si>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</si>
  <si>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</si>
  <si>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</si>
  <si>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</si>
  <si>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</si>
  <si>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</si>
  <si>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</si>
  <si>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</si>
  <si>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</si>
  <si>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</si>
  <si>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</si>
  <si>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</si>
  <si>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</si>
  <si>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</si>
  <si>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</si>
  <si>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</si>
  <si>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</si>
  <si>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</si>
  <si>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</si>
  <si>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</si>
  <si>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</si>
  <si>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</si>
  <si>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</si>
  <si>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</si>
  <si>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</si>
  <si>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</si>
  <si>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</si>
  <si>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</si>
  <si>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</si>
  <si>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</si>
  <si>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</si>
  <si>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</si>
  <si>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</si>
  <si>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</si>
  <si>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</si>
  <si>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</si>
  <si>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</si>
  <si>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</si>
  <si>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</si>
  <si>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</si>
  <si>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</si>
  <si>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</si>
  <si>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</si>
  <si>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</si>
  <si>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</si>
  <si>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</si>
  <si>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</si>
  <si>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</si>
  <si>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</si>
  <si>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</si>
  <si>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</si>
  <si>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</si>
  <si>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</si>
  <si>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</si>
  <si>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</si>
  <si>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</si>
  <si>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</si>
  <si>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</si>
  <si>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</si>
  <si>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</si>
  <si>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</si>
  <si>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</si>
  <si>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</si>
  <si>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</si>
  <si>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</si>
  <si>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</si>
  <si>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</si>
  <si>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</si>
  <si>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</si>
  <si>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</si>
  <si>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</si>
  <si>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</si>
  <si>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</si>
  <si>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</si>
  <si>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</si>
  <si>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</si>
  <si>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</si>
  <si>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</si>
  <si>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</si>
  <si>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</si>
  <si>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</si>
  <si>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</si>
  <si>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</si>
  <si>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</si>
  <si>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</si>
  <si>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</si>
  <si>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</si>
  <si>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</si>
  <si>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</si>
  <si>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</si>
  <si>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</si>
  <si>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</si>
  <si>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</si>
  <si>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</si>
  <si>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</si>
  <si>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</si>
  <si>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</si>
  <si>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</si>
  <si>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</si>
  <si>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</si>
  <si>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</si>
  <si>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</si>
  <si>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</si>
  <si>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</si>
  <si>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</si>
  <si>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</si>
  <si>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</si>
  <si>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</si>
  <si>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</si>
  <si>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</si>
  <si>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</si>
  <si>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</si>
  <si>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</si>
  <si>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</si>
  <si>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</si>
  <si>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</si>
  <si>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</si>
  <si>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</si>
  <si>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</si>
  <si>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</si>
  <si>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</si>
  <si>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</si>
  <si>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</si>
  <si>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</si>
  <si>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</si>
  <si>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</si>
  <si>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</si>
  <si>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</si>
  <si>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</si>
  <si>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</si>
  <si>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</si>
  <si>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</si>
  <si>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</si>
  <si>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</si>
  <si>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</si>
  <si>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</si>
  <si>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</si>
  <si>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</si>
  <si>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</si>
  <si>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</si>
  <si>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</si>
  <si>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</si>
  <si>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</si>
  <si>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</si>
  <si>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</si>
  <si>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</si>
  <si>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</si>
  <si>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</si>
  <si>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</si>
  <si>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</si>
  <si>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</si>
  <si>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</si>
  <si>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</si>
  <si>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</si>
  <si>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</si>
  <si>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</si>
  <si>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</si>
  <si>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</si>
  <si>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</si>
  <si>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</si>
  <si>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</si>
  <si>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</si>
  <si>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</si>
  <si>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</si>
  <si>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</si>
  <si>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</si>
  <si>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</si>
  <si>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</si>
  <si>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</si>
  <si>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</si>
  <si>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</si>
  <si>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</si>
  <si>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</si>
  <si>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</si>
  <si>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</si>
  <si>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</si>
  <si>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</si>
  <si>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</si>
  <si>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</si>
  <si>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</si>
  <si>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</si>
  <si>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</si>
  <si>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</si>
  <si>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</si>
  <si>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</si>
  <si>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</si>
  <si>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</si>
  <si>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</si>
  <si>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</si>
  <si>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</si>
  <si>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</si>
  <si>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</si>
  <si>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</si>
  <si>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</si>
  <si>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</si>
  <si>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</si>
  <si>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</si>
  <si>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</si>
  <si>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</si>
  <si>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</si>
  <si>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</si>
  <si>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</si>
  <si>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</si>
  <si>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</si>
  <si>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</si>
  <si>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</si>
  <si>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</si>
  <si>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</si>
  <si>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</si>
  <si>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</si>
  <si>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</si>
  <si>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</si>
  <si>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</si>
  <si>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</si>
  <si>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</si>
  <si>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</si>
  <si>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</si>
  <si>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</si>
  <si>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</si>
  <si>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</si>
  <si>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</si>
  <si>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</si>
  <si>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</si>
  <si>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</si>
  <si>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</si>
  <si>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</si>
  <si>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</si>
  <si>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</si>
  <si>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</si>
  <si>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</si>
  <si>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</si>
  <si>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</si>
  <si>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</si>
  <si>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</si>
  <si>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</si>
  <si>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</si>
  <si>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</si>
  <si>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</si>
  <si>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</si>
  <si>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</si>
  <si>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</si>
  <si>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</si>
  <si>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</si>
  <si>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</si>
  <si>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</si>
  <si>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</si>
  <si>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</si>
  <si>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</si>
  <si>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</si>
  <si>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</si>
  <si>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</si>
  <si>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</si>
  <si>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</si>
  <si>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</si>
  <si>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</si>
  <si>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</si>
  <si>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</si>
  <si>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</si>
  <si>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</si>
  <si>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</si>
  <si>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</si>
  <si>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</si>
  <si>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</si>
  <si>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</si>
  <si>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</si>
  <si>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</si>
  <si>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</si>
  <si>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</si>
  <si>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</si>
  <si>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</si>
  <si>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</si>
  <si>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</si>
  <si>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</si>
  <si>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</si>
  <si>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</si>
  <si>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</si>
  <si>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</si>
  <si>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</si>
  <si>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</si>
  <si>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</si>
  <si>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</si>
  <si>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</si>
  <si>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</si>
  <si>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</si>
  <si>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</si>
  <si>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</si>
  <si>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</si>
  <si>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</si>
  <si>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</si>
  <si>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</si>
  <si>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</si>
  <si>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</si>
  <si>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</si>
  <si>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</si>
  <si>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</si>
  <si>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</si>
  <si>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</si>
  <si>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</si>
  <si>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</si>
  <si>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</si>
  <si>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</si>
  <si>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</si>
  <si>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</si>
  <si>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</si>
  <si>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</si>
  <si>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</si>
  <si>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</si>
  <si>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</si>
  <si>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</si>
  <si>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</si>
  <si>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</si>
  <si>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</si>
  <si>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</si>
  <si>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</si>
  <si>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</si>
  <si>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</si>
  <si>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</si>
  <si>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</si>
  <si>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</si>
  <si>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</si>
  <si>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</si>
  <si>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</si>
  <si>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</si>
  <si>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</si>
  <si>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</si>
  <si>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</si>
  <si>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</si>
  <si>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</si>
  <si>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</si>
  <si>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</si>
  <si>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</si>
  <si>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</si>
  <si>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</si>
  <si>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</si>
  <si>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</si>
  <si>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</si>
  <si>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</si>
  <si>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</si>
  <si>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</si>
  <si>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</si>
  <si>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</si>
  <si>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</si>
  <si>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</si>
  <si>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</si>
  <si>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</si>
  <si>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</si>
  <si>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</si>
  <si>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</si>
  <si>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</si>
  <si>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</si>
  <si>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</si>
  <si>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</si>
  <si>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</si>
  <si>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</si>
  <si>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</si>
  <si>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</si>
  <si>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</si>
  <si>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</si>
  <si>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</si>
  <si>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</si>
  <si>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</si>
  <si>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</si>
  <si>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</si>
  <si>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</si>
  <si>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</si>
  <si>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</si>
  <si>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</si>
  <si>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</si>
  <si>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</si>
  <si>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</si>
  <si>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</si>
  <si>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</si>
  <si>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</si>
  <si>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</si>
  <si>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</si>
  <si>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</si>
  <si>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</si>
  <si>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</si>
  <si>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</si>
  <si>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</si>
  <si>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</si>
  <si>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</si>
  <si>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</si>
  <si>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</si>
  <si>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</si>
  <si>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</si>
  <si>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</si>
  <si>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</si>
  <si>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</si>
  <si>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</si>
  <si>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</si>
  <si>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</si>
  <si>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</si>
  <si>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</si>
  <si>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</si>
  <si>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</si>
  <si>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</si>
  <si>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</si>
  <si>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</si>
  <si>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</si>
  <si>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</si>
  <si>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</si>
  <si>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</si>
  <si>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</si>
  <si>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</si>
  <si>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</si>
  <si>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</si>
  <si>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</si>
  <si>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</si>
  <si>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</si>
  <si>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</si>
  <si>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</si>
  <si>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</si>
  <si>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</si>
  <si>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</si>
  <si>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</si>
  <si>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</si>
  <si>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</si>
  <si>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</si>
  <si>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</si>
  <si>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</si>
  <si>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</si>
  <si>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</si>
  <si>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</si>
  <si>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</si>
  <si>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</si>
  <si>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</si>
  <si>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</si>
  <si>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</si>
  <si>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</si>
  <si>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</si>
  <si>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</si>
  <si>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</si>
  <si>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</si>
  <si>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</si>
  <si>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</si>
  <si>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</si>
  <si>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</si>
  <si>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</si>
  <si>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</si>
  <si>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</si>
  <si>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</si>
  <si>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</si>
  <si>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</si>
  <si>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</si>
  <si>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</si>
  <si>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</si>
  <si>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</si>
  <si>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</si>
  <si>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</si>
  <si>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</si>
  <si>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</si>
  <si>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</si>
  <si>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</si>
  <si>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</si>
  <si>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</si>
  <si>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</si>
  <si>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</si>
  <si>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</si>
  <si>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</si>
  <si>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</si>
  <si>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</si>
  <si>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</si>
  <si>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</si>
  <si>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</si>
  <si>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</si>
  <si>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</si>
  <si>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</si>
  <si>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</si>
  <si>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</si>
  <si>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</si>
  <si>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</si>
  <si>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</si>
  <si>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</si>
  <si>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</si>
  <si>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</si>
  <si>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</si>
  <si>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</si>
  <si>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</si>
  <si>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</si>
  <si>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</si>
  <si>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</si>
  <si>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</si>
  <si>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</si>
  <si>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</si>
  <si>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</si>
  <si>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</si>
  <si>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</si>
  <si>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</si>
  <si>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</si>
  <si>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</si>
  <si>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</si>
  <si>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</si>
  <si>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</si>
  <si>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</si>
  <si>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</si>
  <si>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</si>
  <si>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</si>
  <si>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</si>
  <si>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</si>
  <si>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</si>
  <si>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</si>
  <si>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</si>
  <si>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</si>
  <si>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</si>
  <si>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</si>
  <si>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</si>
  <si>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</si>
  <si>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</si>
  <si>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</si>
  <si>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</si>
  <si>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</si>
  <si>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</si>
  <si>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</si>
  <si>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</si>
  <si>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</si>
  <si>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</si>
  <si>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</si>
  <si>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</si>
  <si>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</si>
  <si>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</si>
  <si>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</si>
  <si>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</si>
  <si>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</si>
  <si>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</si>
  <si>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</si>
  <si>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</si>
  <si>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</si>
  <si>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</si>
  <si>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</si>
  <si>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</si>
  <si>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</si>
  <si>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</si>
  <si>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</si>
  <si>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</si>
  <si>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</si>
  <si>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</si>
  <si>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</si>
  <si>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</si>
  <si>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</si>
  <si>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</si>
  <si>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</si>
  <si>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</si>
  <si>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</si>
  <si>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</si>
  <si>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</si>
  <si>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</si>
  <si>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</si>
  <si>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</si>
  <si>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</si>
  <si>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</si>
  <si>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</si>
  <si>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</si>
  <si>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</si>
  <si>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</si>
  <si>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</si>
  <si>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</si>
  <si>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</si>
  <si>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</si>
  <si>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</si>
  <si>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</si>
  <si>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</si>
  <si>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</si>
  <si>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</si>
  <si>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</si>
  <si>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</si>
  <si>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</si>
  <si>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</si>
  <si>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</si>
  <si>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</si>
  <si>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</si>
  <si>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</si>
  <si>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</si>
  <si>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</si>
  <si>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</si>
  <si>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</si>
  <si>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</si>
  <si>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</si>
  <si>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</si>
  <si>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</si>
  <si>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</si>
  <si>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</si>
  <si>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</si>
  <si>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</si>
  <si>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</si>
  <si>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</si>
  <si>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</si>
  <si>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</si>
  <si>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</si>
  <si>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</si>
  <si>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</si>
  <si>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</si>
  <si>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</si>
  <si>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</si>
  <si>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</si>
  <si>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</si>
  <si>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</si>
  <si>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</si>
  <si>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</si>
  <si>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</si>
  <si>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</si>
  <si>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</si>
  <si>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</si>
  <si>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</si>
  <si>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</si>
  <si>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</si>
  <si>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</si>
  <si>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</si>
  <si>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</si>
  <si>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</si>
  <si>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</si>
  <si>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</si>
  <si>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</si>
  <si>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</si>
  <si>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</si>
  <si>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</si>
  <si>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</si>
  <si>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</si>
  <si>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</si>
  <si>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</si>
  <si>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</si>
  <si>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</si>
  <si>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</si>
  <si>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</si>
  <si>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</si>
  <si>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</si>
  <si>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</si>
  <si>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</si>
  <si>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</si>
  <si>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</si>
  <si>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</si>
  <si>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</si>
  <si>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</si>
  <si>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</si>
  <si>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</si>
  <si>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</si>
  <si>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</si>
  <si>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</si>
  <si>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</si>
  <si>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</si>
  <si>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</si>
  <si>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</si>
  <si>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</si>
  <si>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</si>
  <si>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</si>
  <si>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</si>
  <si>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</si>
  <si>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</si>
  <si>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</si>
  <si>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</si>
  <si>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</si>
  <si>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</si>
  <si>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</si>
  <si>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</si>
  <si>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</si>
  <si>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</si>
  <si>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</si>
  <si>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</si>
  <si>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</si>
  <si>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</si>
  <si>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</si>
  <si>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</si>
  <si>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</si>
  <si>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</si>
  <si>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</si>
  <si>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</si>
  <si>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</si>
  <si>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</si>
  <si>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</si>
  <si>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</si>
  <si>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</si>
  <si>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</si>
  <si>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</si>
  <si>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</si>
  <si>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</si>
  <si>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</si>
  <si>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</si>
  <si>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</si>
  <si>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</si>
  <si>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</si>
  <si>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</si>
  <si>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</si>
  <si>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</si>
  <si>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</si>
  <si>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</si>
  <si>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</si>
  <si>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</si>
  <si>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</si>
  <si>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</si>
  <si>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</si>
  <si>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</si>
  <si>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</si>
  <si>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</si>
  <si>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</si>
  <si>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</si>
  <si>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</si>
  <si>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</si>
  <si>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</si>
  <si>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</si>
  <si>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</si>
  <si>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</si>
  <si>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</si>
  <si>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</si>
  <si>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</si>
  <si>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</si>
  <si>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</si>
  <si>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</si>
  <si>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</si>
  <si>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</si>
  <si>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</si>
  <si>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</si>
  <si>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</si>
  <si>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</si>
  <si>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</si>
  <si>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</si>
  <si>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</si>
  <si>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</si>
  <si>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</si>
  <si>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</si>
  <si>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</si>
  <si>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</si>
  <si>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</si>
  <si>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</si>
  <si>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</si>
  <si>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</si>
  <si>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</si>
  <si>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</si>
  <si>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</si>
  <si>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</si>
  <si>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</si>
  <si>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</si>
  <si>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</si>
  <si>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</si>
  <si>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</si>
  <si>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</si>
  <si>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</si>
  <si>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</si>
  <si>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</si>
  <si>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</si>
  <si>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</si>
  <si>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</si>
  <si>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</si>
  <si>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</si>
  <si>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</si>
  <si>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</si>
  <si>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</si>
  <si>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</si>
  <si>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</si>
  <si>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</si>
  <si>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</si>
  <si>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</si>
  <si>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</si>
  <si>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</si>
  <si>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</si>
  <si>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</si>
  <si>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</si>
  <si>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</si>
  <si>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</si>
  <si>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</si>
  <si>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</si>
  <si>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</si>
  <si>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</si>
  <si>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</si>
  <si>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</si>
  <si>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</si>
  <si>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</si>
  <si>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</si>
  <si>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</si>
  <si>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</si>
  <si>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</si>
  <si>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</si>
  <si>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</si>
  <si>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</si>
  <si>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</si>
  <si>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</si>
  <si>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</si>
  <si>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</si>
  <si>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</si>
  <si>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</si>
  <si>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</si>
  <si>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</si>
  <si>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</si>
  <si>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</si>
  <si>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</si>
  <si>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</si>
  <si>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</si>
  <si>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</si>
  <si>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</si>
  <si>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</si>
  <si>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</si>
  <si>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</si>
  <si>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</si>
  <si>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</si>
  <si>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</si>
  <si>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</si>
  <si>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</si>
  <si>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</si>
  <si>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</si>
  <si>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</si>
  <si>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</si>
  <si>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</si>
  <si>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</si>
  <si>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</si>
  <si>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</si>
  <si>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</si>
  <si>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</si>
  <si>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</si>
  <si>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</si>
  <si>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</si>
  <si>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</si>
  <si>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</si>
  <si>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</si>
  <si>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</si>
  <si>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</si>
  <si>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</si>
  <si>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</si>
  <si>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</si>
  <si>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</si>
  <si>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</si>
  <si>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</si>
  <si>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</si>
  <si>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</si>
  <si>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</si>
  <si>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</si>
  <si>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</si>
  <si>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</si>
  <si>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</si>
  <si>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</si>
  <si>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</si>
  <si>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</si>
  <si>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</si>
  <si>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</si>
  <si>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</si>
  <si>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</si>
  <si>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</si>
  <si>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</si>
  <si>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</si>
  <si>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</si>
  <si>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</si>
  <si>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</si>
  <si>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</si>
  <si>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</si>
  <si>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</si>
  <si>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</si>
  <si>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</si>
  <si>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</si>
  <si>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</si>
  <si>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</si>
  <si>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</si>
  <si>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</si>
  <si>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</si>
  <si>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</si>
  <si>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</si>
  <si>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</si>
  <si>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</si>
  <si>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</si>
  <si>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</si>
  <si>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</si>
  <si>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</si>
  <si>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</si>
  <si>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</si>
  <si>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</si>
  <si>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</si>
  <si>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</si>
  <si>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</si>
  <si>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</si>
  <si>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</si>
  <si>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</si>
  <si>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</si>
  <si>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</si>
  <si>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</si>
  <si>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</si>
  <si>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</si>
  <si>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</si>
  <si>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</si>
  <si>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</si>
  <si>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</si>
  <si>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</si>
  <si>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</si>
  <si>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</si>
  <si>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</si>
  <si>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</si>
  <si>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</si>
  <si>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</si>
  <si>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</si>
  <si>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</si>
  <si>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</si>
  <si>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</si>
  <si>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</si>
  <si>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</si>
  <si>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</si>
  <si>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</si>
  <si>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</si>
  <si>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</si>
  <si>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</si>
  <si>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</si>
  <si>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</si>
  <si>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</si>
  <si>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</si>
  <si>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</si>
  <si>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</si>
  <si>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</si>
  <si>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</si>
  <si>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</si>
  <si>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</si>
  <si>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</si>
  <si>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</si>
  <si>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</si>
  <si>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</si>
  <si>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</si>
  <si>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</si>
  <si>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</si>
  <si>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</si>
  <si>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</si>
  <si>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</si>
  <si>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</si>
  <si>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</si>
  <si>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</si>
  <si>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</si>
  <si>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</si>
  <si>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</si>
  <si>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</si>
  <si>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</si>
  <si>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</si>
  <si>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</si>
  <si>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</si>
  <si>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</si>
  <si>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</si>
  <si>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</si>
  <si>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</si>
  <si>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</si>
  <si>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</si>
  <si>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</si>
  <si>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</si>
  <si>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</si>
  <si>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</si>
  <si>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</si>
  <si>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</si>
  <si>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</si>
  <si>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</si>
  <si>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</si>
  <si>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</si>
  <si>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</si>
  <si>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</si>
  <si>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</si>
  <si>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</si>
  <si>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</si>
  <si>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</si>
  <si>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</si>
  <si>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</si>
  <si>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</si>
  <si>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</si>
  <si>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</si>
  <si>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</si>
  <si>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</si>
  <si>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</si>
  <si>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</si>
  <si>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</si>
  <si>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</si>
  <si>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</si>
  <si>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</si>
  <si>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</si>
  <si>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</si>
  <si>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</si>
  <si>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</si>
  <si>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</si>
  <si>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</si>
  <si>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</si>
  <si>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</si>
  <si>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</si>
  <si>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</si>
  <si>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</si>
  <si>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</si>
  <si>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</si>
  <si>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</si>
  <si>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</si>
  <si>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</si>
  <si>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</si>
  <si>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</si>
  <si>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</si>
  <si>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</si>
  <si>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</si>
  <si>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</si>
  <si>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</si>
  <si>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</si>
  <si>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</si>
  <si>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</si>
  <si>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</si>
  <si>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</si>
  <si>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</si>
  <si>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</si>
  <si>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</si>
  <si>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</si>
  <si>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</si>
  <si>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</si>
  <si>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</si>
  <si>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</si>
  <si>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</si>
  <si>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</si>
  <si>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</si>
  <si>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</si>
  <si>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</si>
  <si>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</si>
  <si>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</si>
  <si>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</si>
  <si>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</si>
  <si>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</si>
  <si>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</si>
  <si>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</si>
  <si>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</si>
  <si>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</si>
  <si>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</si>
  <si>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</si>
  <si>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</si>
  <si>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</si>
  <si>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</si>
  <si>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</si>
  <si>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</si>
  <si>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</si>
  <si>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</si>
  <si>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</si>
  <si>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</si>
  <si>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</si>
  <si>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</si>
  <si>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</si>
  <si>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</si>
  <si>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</si>
  <si>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</si>
  <si>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</si>
  <si>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</si>
  <si>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</si>
  <si>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</si>
  <si>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</si>
  <si>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</si>
  <si>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</si>
  <si>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</si>
  <si>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</si>
  <si>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</si>
  <si>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</si>
  <si>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</si>
  <si>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</si>
  <si>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</si>
  <si>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</si>
  <si>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</si>
  <si>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</si>
  <si>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</si>
  <si>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</si>
  <si>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</si>
  <si>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</si>
  <si>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</si>
  <si>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</si>
  <si>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</si>
  <si>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</si>
  <si>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</si>
  <si>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</si>
  <si>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</si>
  <si>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</si>
  <si>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</si>
  <si>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</si>
  <si>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</si>
  <si>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</si>
  <si>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</si>
  <si>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</si>
  <si>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</si>
  <si>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</si>
  <si>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</si>
  <si>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</si>
  <si>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</si>
  <si>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</si>
  <si>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</si>
  <si>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</si>
  <si>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</si>
  <si>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</si>
  <si>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</si>
  <si>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</si>
  <si>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</si>
  <si>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</si>
  <si>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</si>
  <si>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</si>
  <si>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</si>
  <si>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</si>
  <si>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</si>
  <si>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</si>
  <si>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</si>
  <si>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</si>
  <si>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</si>
  <si>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</si>
  <si>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</si>
  <si>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</si>
  <si>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</si>
  <si>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</si>
  <si>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</si>
  <si>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</si>
  <si>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</si>
  <si>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</si>
  <si>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</si>
  <si>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</si>
  <si>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</si>
  <si>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</si>
  <si>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</si>
  <si>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</si>
  <si>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</si>
  <si>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</si>
  <si>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</si>
  <si>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</si>
  <si>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</si>
  <si>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</si>
  <si>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</si>
  <si>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</si>
  <si>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</si>
  <si>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</si>
  <si>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</si>
  <si>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</si>
  <si>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</si>
  <si>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</si>
  <si>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</si>
  <si>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</si>
  <si>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</si>
  <si>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</si>
  <si>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</si>
  <si>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</si>
  <si>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</si>
  <si>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</si>
  <si>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</si>
  <si>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</si>
  <si>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</si>
  <si>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</si>
  <si>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</si>
  <si>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</si>
  <si>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</si>
  <si>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</si>
  <si>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</si>
  <si>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</si>
  <si>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</si>
  <si>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</si>
  <si>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</si>
  <si>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</si>
  <si>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</si>
  <si>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</si>
  <si>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</si>
  <si>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</si>
  <si>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</si>
  <si>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</si>
  <si>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</si>
  <si>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</si>
  <si>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</si>
  <si>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</si>
  <si>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</si>
  <si>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</si>
  <si>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</si>
  <si>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</si>
  <si>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</si>
  <si>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</si>
  <si>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</si>
  <si>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</si>
  <si>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</si>
  <si>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</si>
  <si>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</si>
  <si>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</si>
  <si>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</si>
  <si>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</si>
  <si>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</si>
  <si>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</si>
  <si>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</si>
  <si>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</si>
  <si>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</si>
  <si>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</si>
  <si>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</si>
  <si>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</si>
  <si>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</si>
  <si>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</si>
  <si>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</si>
  <si>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</si>
  <si>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</si>
  <si>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</si>
  <si>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</si>
  <si>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</si>
  <si>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</si>
  <si>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</si>
  <si>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</si>
  <si>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</si>
  <si>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</si>
  <si>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</si>
  <si>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</si>
  <si>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</si>
  <si>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</si>
  <si>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</si>
  <si>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</si>
  <si>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</si>
  <si>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</si>
  <si>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</si>
  <si>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</si>
  <si>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</si>
  <si>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</si>
  <si>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</si>
  <si>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</si>
  <si>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</si>
  <si>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</si>
  <si>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</si>
  <si>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</si>
  <si>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</si>
  <si>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</si>
  <si>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</si>
  <si>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</si>
  <si>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</si>
  <si>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</si>
  <si>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</si>
  <si>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</si>
  <si>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</si>
  <si>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</si>
  <si>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</si>
  <si>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</si>
  <si>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</si>
  <si>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</si>
  <si>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</si>
  <si>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</si>
  <si>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</si>
  <si>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</si>
  <si>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</si>
  <si>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</si>
  <si>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</si>
  <si>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</si>
  <si>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</si>
  <si>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</si>
  <si>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</si>
  <si>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</si>
  <si>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</si>
  <si>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</si>
  <si>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</si>
  <si>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</si>
  <si>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</si>
  <si>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</si>
  <si>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</si>
  <si>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</si>
  <si>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</si>
  <si>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</si>
  <si>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</si>
  <si>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</si>
  <si>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</si>
  <si>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</si>
  <si>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</si>
  <si>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</si>
  <si>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</si>
  <si>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</si>
  <si>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</si>
  <si>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</si>
  <si>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</si>
  <si>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</si>
  <si>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</si>
  <si>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</si>
  <si>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</si>
  <si>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</si>
  <si>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</si>
  <si>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</si>
  <si>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</si>
  <si>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</si>
  <si>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</si>
  <si>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</si>
  <si>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</si>
  <si>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</si>
  <si>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</si>
  <si>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</si>
  <si>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</si>
  <si>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</si>
  <si>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</si>
  <si>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</si>
  <si>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</si>
  <si>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</si>
  <si>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</si>
  <si>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</si>
  <si>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</si>
  <si>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</si>
  <si>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</si>
  <si>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</si>
  <si>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</si>
  <si>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</si>
  <si>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</si>
  <si>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</si>
  <si>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</si>
  <si>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</si>
  <si>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</si>
  <si>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</si>
  <si>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</si>
  <si>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</si>
  <si>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</si>
  <si>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</si>
  <si>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</si>
  <si>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</si>
  <si>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</si>
  <si>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</si>
  <si>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</si>
  <si>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</si>
  <si>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</si>
  <si>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</si>
  <si>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</si>
  <si>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</si>
  <si>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</si>
  <si>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</si>
  <si>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</si>
  <si>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</si>
  <si>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</si>
  <si>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</si>
  <si>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</si>
  <si>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</si>
  <si>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</si>
  <si>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</si>
  <si>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</si>
  <si>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</si>
  <si>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</si>
  <si>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</si>
  <si>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</si>
  <si>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</si>
  <si>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</si>
  <si>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</si>
  <si>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</si>
  <si>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</si>
  <si>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</si>
  <si>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</si>
  <si>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</si>
  <si>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</si>
  <si>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</si>
  <si>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</si>
  <si>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</si>
  <si>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</si>
  <si>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</si>
  <si>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</si>
  <si>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</si>
  <si>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</si>
  <si>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</si>
  <si>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</si>
  <si>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</si>
  <si>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</si>
  <si>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</si>
  <si>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</si>
  <si>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</si>
  <si>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</si>
  <si>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</si>
  <si>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</si>
  <si>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</si>
  <si>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</si>
  <si>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</si>
  <si>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</si>
  <si>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</si>
  <si>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</si>
  <si>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</si>
  <si>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</si>
  <si>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</si>
  <si>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</si>
  <si>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</si>
  <si>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</si>
  <si>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</si>
  <si>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</si>
  <si>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</si>
  <si>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</si>
  <si>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</si>
  <si>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</si>
  <si>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</si>
  <si>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</si>
  <si>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</si>
  <si>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</si>
  <si>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</si>
  <si>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</si>
  <si>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</si>
  <si>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</si>
  <si>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</si>
  <si>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</si>
  <si>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</si>
  <si>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</si>
  <si>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</si>
  <si>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</si>
  <si>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</si>
  <si>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</si>
  <si>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</si>
  <si>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</si>
  <si>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</si>
  <si>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</si>
  <si>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</si>
  <si>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</si>
  <si>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</si>
  <si>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</si>
  <si>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</si>
  <si>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</si>
  <si>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</si>
  <si>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</si>
  <si>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</si>
  <si>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</si>
  <si>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</si>
  <si>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</si>
  <si>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</si>
  <si>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</si>
  <si>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</si>
  <si>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</si>
  <si>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</si>
  <si>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</si>
  <si>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</si>
  <si>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</si>
  <si>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</si>
  <si>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</si>
  <si>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</si>
  <si>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</si>
  <si>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</si>
  <si>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</si>
  <si>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</si>
  <si>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</si>
  <si>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</si>
  <si>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</si>
  <si>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</si>
  <si>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</si>
  <si>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</si>
  <si>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</si>
  <si>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</si>
  <si>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</si>
  <si>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</si>
  <si>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</si>
  <si>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</si>
  <si>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</si>
  <si>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</si>
  <si>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</si>
  <si>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</si>
  <si>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</si>
  <si>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</si>
  <si>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</si>
  <si>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</si>
  <si>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</si>
  <si>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</si>
  <si>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</si>
  <si>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</si>
  <si>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</si>
  <si>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</si>
  <si>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</si>
  <si>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</si>
  <si>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</si>
  <si>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</si>
  <si>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</si>
  <si>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</si>
  <si>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</si>
  <si>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</si>
  <si>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</si>
  <si>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</si>
  <si>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</si>
  <si>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</si>
  <si>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</si>
  <si>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</si>
  <si>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</si>
  <si>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</si>
  <si>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</si>
  <si>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</si>
  <si>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</si>
  <si>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</si>
  <si>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</si>
  <si>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</si>
  <si>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</si>
  <si>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</si>
  <si>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</si>
  <si>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</si>
  <si>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</si>
  <si>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</si>
  <si>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</si>
  <si>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</si>
  <si>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</si>
  <si>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</si>
  <si>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</si>
  <si>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</si>
  <si>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</si>
  <si>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</si>
  <si>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</si>
  <si>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</si>
  <si>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</si>
  <si>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</si>
  <si>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</si>
  <si>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</si>
  <si>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</si>
  <si>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</si>
  <si>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</si>
  <si>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</si>
  <si>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</si>
  <si>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</si>
  <si>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</si>
  <si>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</si>
  <si>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</si>
  <si>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</si>
  <si>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</si>
  <si>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</si>
  <si>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</si>
  <si>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</si>
  <si>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</si>
  <si>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</si>
  <si>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</si>
  <si>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</si>
  <si>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</si>
  <si>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</si>
  <si>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</si>
  <si>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</si>
  <si>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</si>
  <si>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</si>
  <si>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</si>
  <si>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</si>
  <si>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</si>
  <si>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</si>
  <si>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</si>
  <si>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</si>
  <si>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</si>
  <si>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</si>
  <si>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</si>
  <si>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</si>
  <si>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</si>
  <si>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</si>
  <si>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</si>
  <si>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</si>
  <si>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</si>
  <si>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</si>
  <si>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</si>
  <si>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</si>
  <si>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</si>
  <si>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</si>
  <si>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</si>
  <si>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</si>
  <si>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</si>
  <si>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</si>
  <si>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</si>
  <si>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</si>
  <si>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</si>
  <si>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</si>
  <si>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</si>
  <si>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</si>
  <si>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</si>
  <si>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</si>
  <si>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</si>
  <si>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</si>
  <si>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</si>
  <si>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</si>
  <si>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</si>
  <si>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</si>
  <si>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</si>
  <si>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</si>
  <si>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</si>
  <si>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</si>
  <si>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</si>
  <si>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</si>
  <si>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</si>
  <si>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</si>
  <si>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</si>
  <si>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</si>
  <si>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</si>
  <si>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</si>
  <si>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</si>
  <si>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</si>
  <si>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</si>
  <si>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</si>
  <si>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</si>
  <si>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</si>
  <si>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</si>
  <si>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</si>
  <si>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</si>
  <si>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</si>
  <si>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</si>
  <si>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</si>
  <si>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</si>
  <si>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</si>
  <si>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</si>
  <si>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</si>
  <si>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</si>
  <si>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</si>
  <si>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</si>
  <si>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</si>
  <si>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</si>
  <si>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</si>
  <si>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</si>
  <si>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</si>
  <si>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</si>
  <si>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</si>
  <si>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</si>
  <si>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</si>
  <si>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</si>
  <si>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</si>
  <si>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</si>
  <si>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</si>
  <si>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</si>
  <si>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</si>
  <si>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</si>
  <si>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</si>
  <si>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</si>
  <si>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</si>
  <si>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</si>
  <si>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</si>
  <si>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</si>
  <si>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</si>
  <si>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</si>
  <si>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</si>
  <si>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</si>
  <si>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</si>
  <si>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</si>
  <si>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</si>
  <si>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</si>
  <si>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</si>
  <si>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</si>
  <si>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</si>
  <si>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</si>
  <si>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</si>
  <si>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</si>
  <si>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</si>
  <si>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</si>
  <si>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</si>
  <si>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</si>
  <si>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</si>
  <si>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</si>
  <si>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</si>
  <si>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</si>
  <si>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</si>
  <si>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</si>
  <si>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</si>
  <si>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</si>
  <si>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</si>
  <si>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</si>
  <si>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</si>
  <si>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</si>
  <si>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</si>
  <si>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</si>
  <si>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</si>
  <si>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</si>
  <si>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</si>
  <si>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</si>
  <si>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</si>
  <si>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</si>
  <si>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</si>
  <si>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</si>
  <si>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</si>
  <si>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</si>
  <si>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</si>
  <si>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</si>
  <si>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</si>
  <si>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</si>
  <si>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</si>
  <si>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</si>
  <si>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</si>
  <si>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</si>
  <si>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</si>
  <si>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</si>
  <si>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</si>
  <si>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</si>
  <si>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</si>
  <si>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</si>
  <si>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</si>
  <si>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</si>
  <si>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</si>
  <si>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</si>
  <si>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</si>
  <si>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</si>
  <si>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</si>
  <si>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</si>
  <si>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</si>
  <si>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</si>
  <si>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</si>
  <si>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</si>
  <si>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</si>
  <si>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</si>
  <si>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</si>
  <si>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</si>
  <si>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</si>
  <si>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</si>
  <si>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</si>
  <si>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</si>
  <si>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</si>
  <si>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</si>
  <si>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</si>
  <si>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</si>
  <si>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</si>
  <si>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</si>
  <si>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</si>
  <si>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</si>
  <si>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</si>
  <si>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</si>
  <si>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</si>
  <si>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</si>
  <si>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</si>
  <si>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</si>
  <si>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</si>
  <si>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</si>
  <si>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</si>
  <si>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</si>
  <si>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</si>
  <si>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</si>
  <si>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</si>
  <si>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</si>
  <si>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</si>
  <si>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</si>
  <si>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</si>
  <si>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</si>
  <si>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</si>
  <si>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</si>
  <si>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</si>
  <si>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</si>
  <si>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</si>
  <si>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</si>
  <si>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</si>
  <si>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</si>
  <si>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</si>
  <si>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</si>
  <si>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</si>
  <si>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</si>
  <si>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</si>
  <si>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</si>
  <si>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</si>
  <si>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</si>
  <si>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</si>
  <si>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</si>
  <si>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</si>
  <si>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</si>
  <si>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</si>
  <si>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</si>
  <si>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</si>
  <si>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</si>
  <si>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</si>
  <si>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</si>
  <si>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</si>
  <si>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</si>
  <si>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</si>
  <si>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</si>
  <si>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</si>
  <si>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</si>
  <si>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</si>
  <si>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</si>
  <si>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</si>
  <si>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</si>
  <si>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</si>
  <si>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</si>
  <si>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</si>
  <si>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</si>
  <si>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</si>
  <si>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</si>
  <si>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</si>
  <si>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</si>
  <si>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</si>
  <si>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</si>
  <si>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</si>
  <si>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</si>
  <si>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</si>
  <si>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</si>
  <si>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</si>
  <si>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</si>
  <si>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</si>
  <si>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</si>
  <si>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</si>
  <si>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</si>
  <si>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</si>
  <si>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</si>
  <si>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</si>
  <si>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</si>
  <si>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</si>
  <si>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</si>
  <si>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</si>
  <si>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</si>
  <si>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</si>
  <si>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</si>
  <si>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</si>
  <si>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</si>
  <si>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</si>
  <si>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</si>
  <si>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</si>
  <si>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</si>
  <si>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</si>
  <si>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</si>
  <si>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</si>
  <si>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</si>
  <si>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</si>
  <si>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</si>
  <si>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</si>
  <si>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</si>
  <si>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</si>
  <si>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</si>
  <si>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</si>
  <si>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</si>
  <si>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</si>
  <si>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</si>
  <si>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</si>
  <si>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</si>
  <si>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</si>
  <si>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</si>
  <si>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</si>
  <si>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</si>
  <si>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</si>
  <si>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</si>
  <si>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</si>
  <si>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</si>
  <si>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</si>
  <si>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</si>
  <si>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</si>
  <si>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</si>
  <si>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</si>
  <si>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</si>
  <si>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</si>
  <si>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</si>
  <si>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</si>
  <si>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</si>
  <si>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</si>
  <si>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</si>
  <si>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</si>
  <si>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</si>
  <si>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</si>
  <si>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</si>
  <si>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</si>
  <si>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</si>
  <si>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</si>
  <si>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</si>
  <si>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</si>
  <si>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</si>
  <si>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</si>
  <si>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</si>
  <si>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</si>
  <si>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</si>
  <si>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</si>
  <si>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</si>
  <si>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</si>
  <si>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</si>
  <si>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</si>
  <si>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</si>
  <si>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</si>
  <si>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</si>
  <si>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</si>
  <si>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</si>
  <si>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</si>
  <si>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</si>
  <si>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</si>
  <si>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</si>
  <si>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</si>
  <si>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</si>
  <si>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</si>
  <si>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</si>
  <si>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</si>
  <si>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</si>
  <si>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</si>
  <si>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</si>
  <si>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</si>
  <si>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</si>
  <si>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</si>
  <si>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</si>
  <si>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</si>
  <si>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</si>
  <si>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</si>
  <si>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</si>
  <si>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</si>
  <si>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</si>
  <si>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</si>
  <si>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</si>
  <si>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</si>
  <si>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</si>
  <si>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</si>
  <si>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</si>
  <si>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</si>
  <si>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</si>
  <si>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</si>
  <si>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</si>
  <si>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</si>
  <si>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</si>
  <si>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</si>
  <si>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</si>
  <si>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</si>
  <si>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</si>
  <si>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</si>
  <si>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</si>
  <si>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</si>
  <si>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</si>
  <si>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</si>
  <si>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</si>
  <si>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</si>
  <si>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</si>
  <si>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</si>
  <si>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</si>
  <si>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</si>
  <si>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</si>
  <si>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</si>
  <si>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</si>
  <si>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</si>
  <si>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</si>
  <si>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</si>
  <si>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</si>
  <si>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</si>
  <si>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</si>
  <si>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</si>
  <si>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</si>
  <si>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</si>
  <si>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</si>
  <si>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</si>
  <si>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</si>
  <si>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</si>
  <si>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</si>
  <si>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</si>
  <si>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</si>
  <si>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</si>
  <si>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</si>
  <si>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</si>
  <si>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</si>
  <si>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</si>
  <si>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</si>
  <si>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</si>
  <si>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</si>
  <si>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</si>
  <si>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</si>
  <si>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</si>
  <si>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</si>
  <si>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</si>
  <si>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</si>
  <si>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</si>
  <si>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</si>
  <si>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</si>
  <si>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</si>
  <si>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</si>
  <si>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</si>
  <si>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</si>
  <si>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</si>
  <si>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</si>
  <si>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</si>
  <si>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</si>
  <si>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</si>
  <si>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</si>
  <si>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</si>
  <si>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</si>
  <si>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</si>
  <si>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</si>
  <si>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</si>
  <si>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</si>
  <si>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</si>
  <si>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</si>
  <si>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</si>
  <si>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</si>
  <si>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</si>
  <si>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</si>
  <si>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</si>
  <si>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</si>
  <si>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</si>
  <si>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</si>
  <si>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</si>
  <si>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</si>
  <si>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</si>
  <si>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</si>
  <si>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</si>
  <si>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</si>
  <si>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</si>
  <si>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</si>
  <si>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</si>
  <si>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</si>
  <si>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</si>
  <si>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</si>
  <si>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</si>
  <si>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</si>
  <si>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</si>
  <si>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</si>
  <si>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</si>
  <si>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</si>
  <si>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</si>
  <si>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</si>
  <si>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</si>
  <si>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</si>
  <si>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</si>
  <si>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</si>
  <si>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</si>
  <si>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</si>
  <si>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</si>
  <si>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</si>
  <si>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</si>
  <si>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</si>
  <si>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</si>
  <si>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</si>
  <si>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</si>
  <si>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</si>
  <si>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</si>
  <si>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</si>
  <si>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</si>
  <si>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</si>
  <si>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</si>
  <si>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</si>
  <si>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</si>
  <si>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</si>
  <si>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</si>
  <si>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</si>
  <si>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</si>
  <si>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</si>
  <si>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</si>
  <si>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</si>
  <si>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</si>
  <si>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</si>
  <si>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</si>
  <si>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</si>
  <si>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</si>
  <si>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</si>
  <si>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</si>
  <si>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</si>
  <si>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</si>
  <si>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</si>
  <si>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</si>
  <si>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</si>
  <si>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</si>
  <si>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</si>
  <si>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</si>
  <si>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</si>
  <si>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</si>
  <si>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</si>
  <si>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</si>
  <si>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</si>
  <si>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</si>
  <si>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</si>
  <si>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</si>
  <si>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</si>
  <si>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</si>
  <si>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</si>
  <si>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</si>
  <si>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</si>
  <si>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</si>
  <si>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</si>
  <si>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</si>
  <si>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</si>
  <si>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</si>
  <si>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</si>
  <si>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</si>
  <si>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</si>
  <si>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</si>
  <si>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</si>
  <si>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</si>
  <si>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</si>
  <si>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</si>
  <si>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</si>
  <si>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</si>
  <si>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</si>
  <si>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</si>
  <si>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</si>
  <si>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</si>
  <si>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</si>
  <si>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</si>
  <si>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</si>
  <si>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</si>
  <si>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</si>
  <si>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</si>
  <si>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</si>
  <si>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</si>
  <si>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</si>
  <si>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</si>
  <si>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</si>
  <si>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</si>
  <si>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</si>
  <si>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</si>
  <si>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</si>
  <si>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</si>
  <si>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</si>
  <si>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</si>
  <si>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</si>
  <si>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</si>
  <si>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</si>
  <si>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</si>
  <si>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</si>
  <si>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</si>
  <si>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</si>
  <si>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</si>
  <si>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</si>
  <si>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</si>
  <si>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</si>
  <si>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</si>
  <si>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</si>
  <si>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</si>
  <si>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</si>
  <si>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</si>
  <si>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</si>
  <si>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</si>
  <si>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</si>
  <si>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</si>
  <si>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</si>
  <si>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</si>
  <si>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</si>
  <si>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</si>
  <si>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</si>
  <si>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</si>
  <si>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</si>
  <si>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</si>
  <si>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</si>
  <si>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</si>
  <si>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</si>
  <si>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</si>
  <si>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</si>
  <si>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</si>
  <si>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</si>
  <si>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</si>
  <si>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</si>
  <si>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</si>
  <si>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</si>
  <si>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</si>
  <si>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</si>
  <si>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</si>
  <si>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</si>
  <si>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</si>
  <si>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</si>
  <si>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</si>
  <si>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</si>
  <si>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</si>
  <si>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</si>
  <si>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</si>
  <si>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</si>
  <si>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</si>
  <si>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</si>
  <si>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</si>
  <si>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</si>
  <si>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</si>
  <si>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</si>
  <si>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</si>
  <si>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</si>
  <si>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</si>
  <si>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</si>
  <si>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</si>
  <si>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</si>
  <si>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</si>
  <si>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</si>
  <si>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</si>
  <si>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</si>
  <si>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</si>
  <si>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</si>
  <si>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</si>
  <si>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</si>
  <si>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</si>
  <si>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</si>
  <si>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</si>
  <si>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</si>
  <si>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</si>
  <si>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</si>
  <si>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</si>
  <si>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</si>
  <si>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</si>
  <si>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</si>
  <si>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</si>
  <si>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</si>
  <si>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</si>
  <si>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</si>
  <si>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</si>
  <si>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</si>
  <si>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</si>
  <si>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</si>
  <si>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</si>
  <si>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</si>
  <si>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</si>
  <si>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</si>
  <si>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</si>
  <si>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</si>
  <si>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</si>
  <si>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</si>
  <si>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</si>
  <si>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</si>
  <si>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</si>
  <si>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</si>
  <si>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</si>
  <si>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</si>
  <si>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</si>
  <si>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</si>
  <si>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</si>
  <si>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</si>
  <si>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</si>
  <si>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</si>
  <si>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</si>
  <si>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</si>
  <si>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</si>
  <si>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</si>
  <si>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</si>
  <si>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</si>
  <si>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</si>
  <si>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</si>
  <si>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</si>
  <si>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</si>
  <si>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</si>
  <si>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</si>
  <si>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</si>
  <si>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</si>
  <si>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</si>
  <si>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</si>
  <si>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</si>
  <si>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</si>
  <si>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</si>
  <si>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</si>
  <si>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</si>
  <si>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</si>
  <si>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</si>
  <si>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</si>
  <si>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</si>
  <si>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</si>
  <si>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</si>
  <si>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</si>
  <si>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</si>
  <si>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</si>
  <si>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</si>
  <si>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</si>
  <si>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</si>
  <si>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</si>
  <si>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</si>
  <si>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</si>
  <si>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</si>
  <si>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</si>
  <si>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</si>
  <si>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</si>
  <si>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</si>
  <si>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</si>
  <si>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</si>
  <si>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</si>
  <si>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</si>
  <si>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</si>
  <si>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</si>
  <si>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</si>
  <si>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</si>
  <si>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</si>
  <si>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</si>
  <si>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</si>
  <si>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</si>
  <si>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</si>
  <si>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</si>
  <si>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</si>
  <si>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</si>
  <si>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</si>
  <si>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</si>
  <si>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</si>
  <si>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</si>
  <si>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</si>
  <si>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</si>
  <si>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</si>
  <si>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</si>
  <si>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</si>
  <si>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</si>
  <si>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</si>
  <si>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</si>
  <si>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</si>
  <si>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</si>
  <si>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</si>
  <si>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</si>
  <si>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</si>
  <si>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</si>
  <si>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</si>
  <si>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</si>
  <si>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</si>
  <si>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</si>
  <si>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</si>
  <si>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</si>
  <si>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</si>
  <si>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</si>
  <si>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</si>
  <si>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</si>
  <si>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</si>
  <si>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</si>
  <si>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</si>
  <si>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</si>
  <si>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</si>
  <si>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</si>
  <si>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</si>
  <si>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</si>
  <si>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</si>
  <si>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</si>
  <si>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</si>
  <si>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</si>
  <si>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</si>
  <si>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</si>
  <si>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</si>
  <si>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</si>
  <si>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</si>
  <si>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</si>
  <si>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</si>
  <si>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</si>
  <si>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</si>
  <si>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</si>
  <si>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</si>
  <si>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</si>
  <si>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</si>
  <si>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</si>
  <si>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</si>
  <si>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</si>
  <si>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</si>
  <si>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</si>
  <si>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</si>
  <si>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</si>
  <si>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</si>
  <si>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</si>
  <si>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</si>
  <si>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</si>
  <si>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</si>
  <si>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</si>
  <si>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</si>
  <si>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</si>
  <si>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</si>
  <si>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</si>
  <si>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</si>
  <si>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</si>
  <si>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</si>
  <si>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</si>
  <si>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</si>
  <si>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</si>
  <si>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</si>
  <si>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</si>
  <si>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</si>
  <si>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</si>
  <si>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</si>
  <si>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</si>
  <si>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</si>
  <si>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</si>
  <si>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</si>
  <si>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</si>
  <si>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</si>
  <si>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</si>
  <si>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</si>
  <si>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</si>
  <si>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</si>
  <si>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</si>
  <si>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</si>
  <si>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</si>
  <si>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</si>
  <si>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</si>
  <si>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</si>
  <si>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</si>
  <si>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</si>
  <si>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</si>
  <si>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</si>
  <si>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</si>
  <si>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</si>
  <si>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</si>
  <si>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</si>
  <si>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</si>
  <si>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</si>
  <si>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</si>
  <si>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</si>
  <si>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</si>
  <si>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</si>
  <si>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</si>
  <si>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</si>
  <si>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</si>
  <si>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</si>
  <si>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</si>
  <si>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</si>
  <si>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</si>
  <si>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</si>
  <si>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</si>
  <si>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</si>
  <si>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</si>
  <si>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</si>
  <si>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</si>
  <si>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</si>
  <si>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</si>
  <si>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</si>
  <si>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</si>
  <si>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</si>
  <si>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</si>
  <si>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</si>
  <si>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</si>
  <si>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</si>
  <si>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</si>
  <si>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</si>
  <si>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</si>
  <si>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</si>
  <si>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</si>
  <si>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</si>
  <si>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</si>
  <si>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</si>
  <si>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</si>
  <si>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</si>
  <si>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</si>
  <si>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</si>
  <si>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</si>
  <si>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</si>
  <si>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</si>
  <si>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</si>
  <si>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</si>
  <si>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</si>
  <si>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</si>
  <si>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</si>
  <si>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</si>
  <si>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</si>
  <si>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</si>
  <si>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</si>
  <si>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</si>
  <si>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</si>
  <si>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</si>
  <si>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</si>
  <si>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</si>
  <si>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</si>
  <si>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</si>
  <si>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</si>
  <si>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</si>
  <si>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</si>
  <si>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</si>
  <si>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</si>
  <si>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</si>
  <si>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</si>
  <si>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</si>
  <si>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</si>
  <si>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</si>
  <si>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</si>
  <si>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</si>
  <si>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</si>
  <si>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</si>
  <si>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</si>
  <si>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</si>
  <si>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</si>
  <si>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</si>
  <si>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</si>
  <si>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</si>
  <si>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</si>
  <si>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</si>
  <si>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</si>
  <si>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</si>
  <si>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</si>
  <si>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</si>
  <si>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</si>
  <si>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</si>
  <si>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</si>
  <si>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</si>
  <si>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</si>
  <si>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</si>
  <si>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</si>
  <si>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</si>
  <si>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</si>
  <si>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</si>
  <si>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</si>
  <si>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</si>
  <si>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</si>
  <si>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</si>
  <si>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</si>
  <si>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</si>
  <si>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</si>
  <si>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</si>
  <si>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</si>
  <si>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</si>
  <si>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</si>
  <si>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</si>
  <si>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</si>
  <si>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</si>
  <si>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</si>
  <si>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</si>
  <si>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</si>
  <si>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</si>
  <si>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</si>
  <si>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</si>
  <si>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</si>
  <si>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</si>
  <si>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</si>
  <si>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</si>
  <si>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</si>
  <si>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</si>
  <si>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</si>
  <si>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</si>
  <si>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</si>
  <si>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</si>
  <si>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</si>
  <si>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</si>
  <si>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</si>
  <si>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</si>
  <si>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</si>
  <si>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</si>
  <si>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</si>
  <si>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</si>
  <si>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</si>
  <si>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</si>
  <si>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</si>
  <si>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</si>
  <si>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</si>
  <si>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</si>
  <si>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</si>
  <si>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</si>
  <si>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</si>
  <si>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</si>
  <si>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</si>
  <si>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</si>
  <si>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</si>
  <si>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</si>
  <si>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</si>
  <si>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</si>
  <si>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</si>
  <si>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</si>
  <si>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</si>
  <si>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</si>
  <si>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</si>
  <si>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</si>
  <si>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</si>
  <si>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</si>
  <si>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</si>
  <si>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</si>
  <si>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</si>
  <si>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</si>
  <si>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</si>
  <si>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</si>
  <si>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</si>
  <si>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</si>
  <si>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</si>
  <si>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</si>
  <si>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</si>
  <si>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</si>
  <si>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</si>
  <si>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</si>
  <si>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</si>
  <si>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</si>
  <si>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</si>
  <si>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</si>
  <si>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</si>
  <si>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</si>
  <si>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</si>
  <si>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</si>
  <si>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</si>
  <si>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</si>
  <si>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</si>
  <si>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</si>
  <si>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</si>
  <si>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</si>
  <si>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</si>
  <si>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</si>
  <si>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</si>
  <si>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</si>
  <si>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</si>
  <si>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</si>
  <si>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</si>
  <si>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</si>
  <si>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</si>
  <si>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</si>
  <si>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</si>
  <si>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</si>
  <si>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</si>
  <si>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</si>
  <si>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</si>
  <si>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</si>
  <si>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</si>
  <si>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</si>
  <si>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</si>
  <si>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</si>
  <si>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</si>
  <si>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</si>
  <si>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</si>
  <si>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</si>
  <si>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</si>
  <si>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</si>
  <si>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</si>
  <si>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</si>
  <si>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</si>
  <si>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</si>
  <si>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</si>
  <si>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</si>
  <si>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</si>
  <si>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</si>
  <si>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</si>
  <si>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</si>
  <si>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</si>
  <si>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</si>
  <si>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</si>
  <si>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</si>
  <si>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</si>
  <si>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</si>
  <si>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</si>
  <si>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</si>
  <si>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</si>
  <si>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</si>
  <si>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</si>
  <si>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</si>
  <si>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</si>
  <si>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</si>
  <si>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</si>
  <si>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</si>
  <si>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</si>
  <si>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</si>
  <si>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</si>
  <si>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</si>
  <si>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</si>
  <si>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</si>
  <si>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</si>
  <si>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</si>
  <si>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</si>
  <si>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</si>
  <si>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</si>
  <si>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</si>
  <si>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</si>
  <si>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</si>
  <si>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</si>
  <si>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</si>
  <si>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</si>
  <si>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</si>
  <si>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</si>
  <si>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</si>
  <si>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</si>
  <si>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</si>
  <si>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</si>
  <si>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</si>
  <si>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</si>
  <si>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</si>
  <si>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</si>
  <si>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</si>
  <si>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</si>
  <si>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</si>
  <si>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</si>
  <si>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</si>
  <si>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</si>
  <si>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</si>
  <si>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</si>
  <si>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</si>
  <si>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</si>
  <si>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</si>
  <si>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</si>
  <si>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</si>
  <si>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</si>
  <si>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</si>
  <si>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</si>
  <si>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</si>
  <si>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</si>
  <si>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</si>
  <si>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</si>
  <si>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</si>
  <si>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</si>
  <si>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</si>
  <si>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</si>
  <si>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</si>
  <si>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</si>
  <si>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</si>
  <si>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</si>
  <si>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</si>
  <si>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</si>
  <si>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</si>
  <si>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</si>
  <si>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</si>
  <si>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</si>
  <si>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</si>
  <si>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</si>
  <si>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</si>
  <si>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</si>
  <si>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</si>
  <si>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</si>
  <si>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</si>
  <si>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</si>
  <si>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</si>
  <si>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</si>
  <si>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</si>
  <si>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</si>
  <si>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</si>
  <si>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</si>
  <si>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</si>
  <si>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</si>
  <si>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</si>
  <si>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</si>
  <si>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</si>
  <si>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</si>
  <si>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</si>
  <si>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</si>
  <si>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</si>
  <si>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</si>
  <si>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</si>
  <si>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</si>
  <si>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</si>
  <si>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</si>
  <si>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</si>
  <si>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</si>
  <si>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</si>
  <si>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</si>
  <si>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</si>
  <si>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</si>
  <si>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</si>
  <si>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</si>
  <si>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</si>
  <si>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</si>
  <si>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</si>
  <si>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</si>
  <si>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</si>
  <si>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</si>
  <si>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</si>
  <si>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</si>
  <si>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</si>
  <si>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</si>
  <si>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</si>
  <si>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</si>
  <si>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</si>
  <si>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</si>
  <si>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</si>
  <si>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</si>
  <si>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</si>
  <si>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</si>
  <si>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</si>
  <si>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</si>
  <si>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</si>
  <si>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</si>
  <si>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</si>
  <si>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</si>
  <si>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</si>
  <si>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</si>
  <si>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</si>
  <si>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</si>
  <si>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</si>
  <si>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</si>
  <si>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</si>
  <si>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</si>
  <si>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</si>
  <si>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</si>
  <si>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</si>
  <si>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</si>
  <si>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</si>
  <si>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</si>
  <si>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</si>
  <si>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</si>
  <si>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</si>
  <si>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</si>
  <si>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</si>
  <si>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</si>
  <si>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</si>
  <si>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</si>
  <si>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</si>
  <si>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</si>
  <si>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</si>
  <si>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</si>
  <si>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</si>
  <si>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</si>
  <si>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</si>
  <si>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</si>
  <si>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</si>
  <si>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</si>
  <si>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</si>
  <si>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</si>
  <si>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</si>
  <si>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</si>
  <si>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</si>
  <si>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</si>
  <si>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</si>
  <si>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</si>
  <si>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</si>
  <si>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</si>
  <si>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</si>
  <si>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</si>
  <si>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</si>
  <si>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</si>
  <si>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</si>
  <si>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</si>
  <si>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</si>
  <si>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</si>
  <si>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</si>
  <si>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</si>
  <si>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</si>
  <si>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</si>
  <si>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</si>
  <si>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</si>
  <si>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</si>
  <si>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</si>
  <si>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</si>
  <si>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</si>
  <si>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</si>
  <si>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</si>
  <si>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</si>
  <si>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</si>
  <si>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</si>
  <si>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</si>
  <si>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</si>
  <si>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</si>
  <si>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</si>
  <si>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</si>
  <si>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</si>
  <si>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</si>
  <si>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</si>
  <si>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</si>
  <si>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</si>
  <si>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</si>
  <si>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</si>
  <si>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</si>
  <si>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</si>
  <si>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</si>
  <si>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</si>
  <si>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</si>
  <si>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</si>
  <si>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</si>
  <si>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</si>
  <si>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</si>
  <si>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</si>
  <si>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</si>
  <si>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</si>
  <si>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</si>
  <si>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</si>
  <si>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</si>
  <si>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</si>
  <si>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</si>
  <si>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</si>
  <si>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</si>
  <si>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</si>
  <si>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</si>
  <si>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</si>
  <si>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</si>
  <si>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</si>
  <si>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</si>
  <si>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</si>
  <si>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</si>
  <si>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</si>
  <si>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</si>
  <si>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</si>
  <si>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</si>
  <si>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</si>
  <si>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</si>
  <si>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</si>
  <si>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</si>
  <si>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</si>
  <si>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</si>
  <si>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</si>
  <si>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</si>
  <si>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</si>
  <si>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</si>
  <si>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</si>
  <si>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</si>
  <si>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</si>
  <si>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</si>
  <si>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</si>
  <si>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</si>
  <si>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</si>
  <si>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</si>
  <si>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</si>
  <si>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</si>
  <si>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</si>
  <si>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</si>
  <si>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</si>
  <si>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</si>
  <si>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</si>
  <si>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</si>
  <si>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</si>
  <si>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</si>
  <si>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</si>
  <si>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</si>
  <si>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</si>
  <si>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</si>
  <si>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</si>
  <si>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</si>
  <si>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</si>
  <si>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</si>
  <si>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</si>
  <si>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</si>
  <si>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</si>
  <si>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</si>
  <si>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</si>
  <si>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</si>
  <si>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</si>
  <si>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</si>
  <si>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</si>
  <si>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</si>
  <si>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</si>
  <si>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</si>
  <si>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</si>
  <si>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</si>
  <si>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</si>
  <si>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</si>
  <si>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</si>
  <si>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</si>
  <si>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</si>
  <si>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</si>
  <si>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</si>
  <si>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</si>
  <si>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</si>
  <si>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</si>
  <si>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</si>
  <si>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</si>
  <si>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</si>
  <si>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</si>
  <si>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</si>
  <si>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</si>
  <si>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</si>
  <si>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</si>
  <si>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</si>
  <si>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</si>
  <si>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</si>
  <si>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</si>
  <si>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</si>
  <si>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</si>
  <si>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</si>
  <si>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</si>
  <si>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</si>
  <si>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</si>
  <si>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</si>
  <si>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</si>
  <si>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</si>
  <si>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</si>
  <si>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</si>
  <si>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</si>
  <si>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</si>
  <si>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</si>
  <si>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</si>
  <si>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</si>
  <si>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</si>
  <si>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</si>
  <si>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</si>
  <si>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</si>
  <si>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</si>
  <si>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</si>
  <si>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</si>
  <si>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</si>
  <si>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</si>
  <si>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</si>
  <si>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</si>
  <si>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</si>
  <si>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</si>
  <si>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</si>
  <si>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</si>
  <si>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</si>
  <si>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</si>
  <si>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</si>
  <si>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</si>
  <si>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</si>
  <si>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</si>
  <si>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</si>
  <si>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</si>
  <si>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</si>
  <si>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</si>
  <si>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</si>
  <si>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</si>
  <si>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</si>
  <si>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</si>
  <si>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</si>
  <si>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</si>
  <si>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</si>
  <si>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</si>
  <si>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</si>
  <si>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</si>
  <si>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</si>
  <si>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</si>
  <si>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</si>
  <si>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</si>
  <si>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</si>
  <si>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</si>
  <si>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</si>
  <si>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</si>
  <si>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</si>
  <si>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</si>
  <si>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</si>
  <si>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</si>
  <si>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</si>
  <si>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</si>
  <si>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</si>
  <si>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</si>
  <si>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</si>
  <si>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</si>
  <si>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</si>
  <si>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</si>
  <si>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</si>
  <si>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</si>
  <si>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</si>
  <si>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</si>
  <si>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</si>
  <si>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</si>
  <si>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</si>
  <si>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</si>
  <si>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</si>
  <si>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</si>
  <si>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</si>
  <si>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</si>
  <si>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</si>
  <si>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</si>
  <si>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</si>
  <si>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</si>
  <si>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</si>
  <si>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</si>
  <si>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</si>
  <si>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</si>
  <si>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</si>
  <si>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</si>
  <si>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</si>
  <si>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</si>
  <si>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</si>
  <si>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</si>
  <si>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</si>
  <si>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</si>
  <si>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</si>
  <si>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</si>
  <si>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</si>
  <si>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</si>
  <si>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</si>
  <si>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</si>
  <si>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</si>
  <si>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</si>
  <si>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</si>
  <si>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</si>
  <si>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</si>
  <si>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</si>
  <si>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</si>
  <si>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</si>
  <si>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</si>
  <si>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</si>
  <si>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</si>
  <si>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</si>
  <si>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</si>
  <si>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</si>
  <si>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</si>
  <si>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</si>
  <si>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</si>
  <si>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</si>
  <si>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</si>
  <si>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</si>
  <si>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</si>
  <si>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</si>
  <si>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</si>
  <si>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</si>
  <si>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</si>
  <si>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</si>
  <si>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</si>
  <si>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</si>
  <si>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</si>
  <si>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</si>
  <si>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</si>
  <si>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</si>
  <si>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</si>
  <si>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</si>
  <si>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</si>
  <si>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</si>
  <si>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</si>
  <si>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</si>
  <si>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</si>
  <si>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</si>
  <si>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</si>
  <si>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</si>
  <si>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</si>
  <si>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</si>
  <si>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</si>
  <si>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</si>
  <si>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</si>
  <si>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</si>
  <si>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</si>
  <si>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</si>
  <si>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</si>
  <si>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</si>
  <si>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</si>
  <si>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</si>
  <si>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</si>
  <si>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</si>
  <si>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</si>
  <si>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</si>
  <si>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</si>
  <si>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</si>
  <si>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</si>
  <si>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</si>
  <si>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</si>
  <si>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</si>
  <si>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</si>
  <si>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</si>
  <si>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</si>
  <si>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</si>
  <si>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</si>
  <si>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</si>
  <si>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</si>
  <si>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</si>
  <si>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</si>
  <si>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</si>
  <si>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</si>
  <si>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</si>
  <si>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</si>
  <si>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</si>
  <si>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</si>
  <si>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</si>
  <si>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</si>
  <si>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</si>
  <si>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</si>
  <si>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</si>
  <si>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</si>
  <si>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</si>
  <si>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</si>
  <si>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</si>
  <si>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</si>
  <si>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</si>
  <si>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</si>
  <si>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</si>
  <si>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</si>
  <si>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</si>
  <si>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</si>
  <si>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</si>
  <si>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</si>
  <si>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</si>
  <si>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</si>
  <si>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</si>
  <si>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</si>
  <si>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</si>
  <si>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</si>
  <si>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</si>
  <si>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</si>
  <si>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</si>
  <si>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</si>
  <si>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</si>
  <si>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</si>
  <si>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</si>
  <si>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</si>
  <si>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</si>
  <si>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</si>
  <si>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</si>
  <si>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</si>
  <si>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</si>
  <si>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</si>
  <si>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</si>
  <si>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</si>
  <si>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</si>
  <si>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</si>
  <si>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</si>
  <si>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</si>
  <si>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</si>
  <si>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</si>
  <si>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</si>
  <si>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</si>
  <si>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</si>
  <si>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</si>
  <si>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</si>
  <si>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</si>
  <si>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</si>
  <si>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</si>
  <si>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</si>
  <si>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</si>
  <si>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</si>
  <si>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</si>
  <si>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</si>
  <si>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</si>
  <si>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</si>
  <si>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</si>
  <si>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</si>
  <si>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</si>
  <si>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</si>
  <si>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</si>
  <si>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</si>
  <si>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</si>
  <si>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</si>
  <si>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</si>
  <si>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</si>
  <si>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</si>
  <si>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</si>
  <si>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</si>
  <si>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</si>
  <si>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</si>
  <si>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</si>
  <si>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</si>
  <si>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</si>
  <si>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</si>
  <si>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</si>
  <si>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</si>
  <si>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</si>
  <si>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</si>
  <si>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</si>
  <si>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</si>
  <si>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</si>
  <si>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</si>
  <si>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</si>
  <si>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</si>
  <si>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</si>
  <si>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</si>
  <si>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</si>
  <si>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</si>
  <si>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</si>
  <si>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</si>
  <si>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</si>
  <si>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</si>
  <si>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</si>
  <si>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</si>
  <si>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</si>
  <si>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</si>
  <si>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</si>
  <si>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</si>
  <si>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</si>
  <si>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</si>
  <si>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</si>
  <si>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</si>
  <si>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</si>
  <si>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</si>
  <si>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</si>
  <si>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</si>
  <si>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</si>
  <si>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</si>
  <si>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</si>
  <si>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</si>
  <si>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</si>
  <si>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</si>
  <si>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</si>
  <si>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</si>
  <si>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</si>
  <si>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</si>
  <si>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</si>
  <si>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</si>
  <si>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</si>
  <si>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</si>
  <si>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</si>
  <si>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</si>
  <si>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</si>
  <si>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</si>
  <si>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</si>
  <si>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</si>
  <si>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</si>
  <si>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</si>
  <si>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</si>
  <si>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</si>
  <si>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</si>
  <si>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</si>
  <si>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</si>
  <si>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</si>
  <si>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</si>
  <si>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</si>
  <si>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</si>
  <si>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</si>
  <si>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</si>
  <si>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</si>
  <si>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</si>
  <si>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</si>
  <si>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</si>
  <si>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</si>
  <si>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</si>
  <si>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</si>
  <si>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</si>
  <si>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</si>
  <si>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</si>
  <si>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</si>
  <si>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</si>
  <si>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</si>
  <si>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</si>
  <si>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</si>
  <si>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</si>
  <si>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</si>
  <si>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</si>
  <si>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</si>
  <si>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</si>
  <si>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</si>
  <si>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</si>
  <si>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</si>
  <si>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</si>
  <si>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</si>
  <si>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</si>
  <si>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</si>
  <si>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</si>
  <si>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</si>
  <si>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</si>
  <si>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</si>
  <si>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</si>
  <si>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</si>
  <si>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</si>
  <si>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</si>
  <si>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</si>
  <si>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</si>
  <si>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</si>
  <si>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</si>
  <si>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</si>
  <si>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</si>
  <si>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</si>
  <si>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</si>
  <si>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</si>
  <si>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</si>
  <si>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</si>
  <si>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</si>
  <si>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</si>
  <si>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</si>
  <si>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</si>
  <si>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</si>
  <si>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</si>
  <si>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</si>
  <si>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</si>
  <si>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</si>
  <si>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</si>
  <si>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</si>
  <si>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</si>
  <si>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</si>
  <si>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</si>
  <si>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</si>
  <si>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</si>
  <si>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</si>
  <si>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</si>
  <si>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</si>
  <si>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</si>
  <si>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</si>
  <si>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</si>
  <si>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</si>
  <si>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</si>
  <si>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</si>
  <si>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</si>
  <si>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</si>
  <si>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</si>
  <si>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</si>
  <si>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</si>
  <si>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</si>
  <si>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</si>
  <si>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</si>
  <si>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</si>
  <si>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</si>
  <si>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</si>
  <si>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</si>
  <si>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</si>
  <si>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</si>
  <si>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</si>
  <si>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</si>
  <si>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</si>
  <si>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</si>
  <si>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</si>
  <si>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</si>
  <si>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</si>
  <si>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</si>
  <si>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</si>
  <si>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</si>
  <si>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</si>
  <si>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</si>
  <si>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</si>
  <si>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</si>
  <si>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</si>
  <si>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</si>
  <si>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</si>
  <si>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</si>
  <si>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</si>
  <si>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</si>
  <si>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</si>
  <si>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</si>
  <si>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</si>
  <si>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</si>
  <si>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</si>
  <si>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</si>
  <si>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</si>
  <si>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</si>
  <si>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</si>
  <si>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</si>
  <si>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</si>
  <si>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</si>
  <si>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</si>
  <si>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</si>
  <si>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</si>
  <si>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</si>
  <si>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</si>
  <si>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</si>
  <si>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</si>
  <si>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</si>
  <si>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</si>
  <si>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</si>
  <si>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</si>
  <si>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</si>
  <si>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</si>
  <si>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</si>
  <si>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</si>
  <si>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</si>
  <si>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</si>
  <si>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</si>
  <si>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</si>
  <si>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</si>
  <si>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</si>
  <si>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</si>
  <si>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</si>
  <si>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</si>
  <si>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</si>
  <si>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</si>
  <si>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</si>
  <si>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</si>
  <si>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</si>
  <si>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</si>
  <si>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</si>
  <si>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</si>
  <si>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</si>
  <si>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</si>
  <si>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</si>
  <si>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</si>
  <si>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</si>
  <si>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</si>
  <si>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</si>
  <si>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</si>
  <si>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</si>
  <si>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</si>
  <si>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</si>
  <si>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</si>
  <si>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</si>
  <si>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</si>
  <si>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</si>
  <si>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</si>
  <si>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</si>
  <si>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</si>
  <si>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</si>
  <si>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</si>
  <si>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</si>
  <si>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</si>
  <si>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</si>
  <si>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</si>
  <si>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</si>
  <si>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</si>
  <si>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</si>
  <si>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</si>
  <si>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</si>
  <si>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</si>
  <si>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</si>
  <si>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</si>
  <si>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</si>
  <si>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</si>
  <si>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</si>
  <si>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</si>
  <si>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</si>
  <si>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</si>
  <si>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</si>
  <si>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</si>
  <si>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</si>
  <si>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</si>
  <si>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</si>
  <si>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</si>
  <si>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</si>
  <si>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</si>
  <si>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</si>
  <si>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</si>
  <si>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</si>
  <si>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</si>
  <si>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</si>
  <si>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</si>
  <si>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</si>
  <si>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</si>
  <si>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</si>
  <si>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</si>
  <si>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</si>
  <si>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</si>
  <si>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</si>
  <si>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</si>
  <si>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</si>
  <si>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</si>
  <si>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</si>
  <si>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</si>
  <si>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</si>
  <si>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</si>
  <si>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</si>
  <si>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</si>
  <si>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</si>
  <si>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</si>
  <si>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</si>
  <si>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</si>
  <si>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</si>
  <si>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</si>
  <si>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</si>
  <si>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</si>
  <si>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</si>
  <si>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</si>
  <si>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</si>
  <si>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</si>
  <si>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</si>
  <si>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</si>
  <si>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</si>
  <si>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</si>
  <si>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</si>
  <si>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</si>
  <si>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</si>
  <si>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</si>
  <si>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</si>
  <si>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</si>
  <si>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</si>
  <si>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</si>
  <si>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</si>
  <si>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</si>
  <si>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</si>
  <si>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</si>
  <si>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</si>
  <si>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</si>
  <si>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</si>
  <si>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</si>
  <si>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</si>
  <si>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</si>
  <si>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</si>
  <si>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</si>
  <si>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</si>
  <si>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</si>
  <si>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</si>
  <si>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</si>
  <si>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</si>
  <si>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</si>
  <si>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</si>
  <si>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</si>
  <si>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</si>
  <si>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</si>
  <si>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</si>
  <si>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</si>
  <si>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</si>
  <si>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</si>
  <si>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</si>
  <si>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</si>
  <si>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</si>
  <si>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</si>
  <si>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</si>
  <si>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</si>
  <si>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</si>
  <si>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</si>
  <si>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</si>
  <si>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</si>
  <si>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</si>
  <si>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</si>
  <si>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</si>
  <si>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</si>
  <si>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</si>
  <si>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</si>
  <si>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</si>
  <si>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</si>
  <si>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</si>
  <si>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</si>
  <si>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</si>
  <si>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</si>
  <si>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</si>
  <si>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</si>
  <si>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</si>
  <si>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</si>
  <si>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</si>
  <si>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</si>
  <si>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</si>
  <si>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</si>
  <si>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</si>
  <si>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</si>
  <si>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</si>
  <si>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</si>
  <si>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</si>
  <si>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</si>
  <si>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</si>
  <si>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</si>
  <si>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</si>
  <si>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</si>
  <si>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</si>
  <si>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</si>
  <si>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</si>
  <si>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</si>
  <si>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</si>
  <si>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</si>
  <si>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</si>
  <si>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</si>
  <si>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</si>
  <si>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</si>
  <si>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</si>
  <si>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</si>
  <si>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</si>
  <si>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</si>
  <si>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</si>
  <si>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</si>
  <si>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</si>
  <si>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</si>
  <si>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</si>
  <si>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</si>
  <si>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</si>
  <si>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</si>
  <si>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</si>
  <si>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</si>
  <si>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</si>
  <si>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</si>
  <si>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</si>
  <si>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</si>
  <si>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</si>
  <si>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</si>
  <si>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</si>
  <si>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</si>
  <si>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</si>
  <si>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</si>
  <si>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</si>
  <si>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</si>
  <si>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</si>
  <si>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</si>
  <si>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</si>
  <si>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</si>
  <si>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</si>
  <si>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</si>
  <si>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</si>
  <si>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</si>
  <si>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</si>
  <si>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</si>
  <si>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</si>
  <si>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</si>
  <si>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</si>
  <si>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</si>
  <si>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</si>
  <si>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</si>
  <si>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</si>
  <si>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</si>
  <si>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</si>
  <si>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</si>
  <si>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</si>
  <si>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</si>
  <si>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</si>
  <si>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</si>
  <si>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</si>
  <si>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</si>
  <si>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</si>
  <si>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</si>
  <si>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</si>
  <si>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</si>
  <si>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</si>
  <si>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</si>
  <si>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</si>
  <si>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</si>
  <si>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</si>
  <si>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</si>
  <si>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</si>
  <si>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</si>
  <si>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</si>
  <si>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</si>
  <si>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</si>
  <si>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</si>
  <si>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</si>
  <si>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</si>
  <si>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</si>
  <si>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</si>
  <si>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</si>
  <si>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</si>
  <si>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</si>
  <si>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</si>
  <si>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</si>
  <si>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</si>
  <si>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</si>
  <si>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</si>
  <si>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</si>
  <si>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</si>
  <si>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</si>
  <si>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</si>
  <si>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</si>
  <si>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</si>
  <si>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</si>
  <si>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</si>
  <si>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</si>
  <si>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</si>
  <si>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</si>
  <si>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</si>
  <si>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</si>
  <si>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</si>
  <si>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</si>
  <si>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</si>
  <si>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</si>
  <si>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</si>
  <si>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</si>
  <si>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</si>
  <si>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</si>
  <si>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</si>
  <si>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</si>
  <si>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</si>
  <si>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</si>
  <si>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</si>
  <si>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</si>
  <si>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</si>
  <si>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</si>
  <si>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</si>
  <si>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</si>
  <si>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</si>
  <si>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</si>
  <si>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</si>
  <si>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</si>
  <si>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</si>
  <si>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</si>
  <si>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</si>
  <si>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</si>
  <si>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</si>
  <si>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</si>
  <si>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</si>
  <si>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</si>
  <si>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</si>
  <si>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</si>
  <si>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</si>
  <si>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</si>
  <si>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</si>
  <si>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</si>
  <si>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</si>
  <si>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</si>
  <si>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</si>
  <si>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</si>
  <si>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</si>
  <si>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</si>
  <si>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</si>
  <si>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</si>
  <si>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</si>
  <si>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</si>
  <si>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</si>
  <si>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</si>
  <si>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</si>
  <si>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</si>
  <si>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</si>
  <si>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</si>
  <si>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</si>
  <si>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</si>
  <si>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</si>
  <si>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</si>
  <si>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</si>
  <si>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</si>
  <si>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</si>
  <si>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</si>
  <si>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</si>
  <si>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</si>
  <si>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</si>
  <si>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</si>
  <si>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</si>
  <si>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</si>
  <si>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</si>
  <si>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</si>
  <si>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</si>
  <si>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</si>
  <si>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</si>
  <si>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</si>
  <si>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</si>
  <si>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</si>
  <si>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</si>
  <si>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</si>
  <si>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</si>
  <si>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</si>
  <si>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</si>
  <si>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</si>
  <si>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</si>
  <si>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</si>
  <si>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</si>
  <si>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</si>
  <si>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</si>
  <si>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</si>
  <si>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</si>
  <si>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</si>
  <si>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</si>
  <si>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</si>
  <si>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</si>
  <si>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</si>
  <si>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</si>
  <si>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</si>
  <si>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</si>
  <si>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</si>
  <si>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</si>
  <si>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</si>
  <si>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</si>
  <si>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</si>
  <si>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</si>
  <si>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</si>
  <si>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</si>
  <si>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</si>
  <si>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</si>
  <si>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</si>
  <si>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</si>
  <si>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</si>
  <si>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</si>
  <si>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</si>
  <si>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</si>
  <si>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</si>
  <si>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</si>
  <si>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</si>
  <si>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</si>
  <si>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</si>
  <si>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</si>
  <si>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</si>
  <si>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</si>
  <si>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</si>
  <si>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</si>
  <si>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</si>
  <si>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</si>
  <si>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</si>
  <si>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</si>
  <si>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</si>
  <si>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</si>
  <si>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</si>
  <si>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</si>
  <si>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</si>
  <si>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</si>
  <si>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</si>
  <si>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</si>
  <si>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</si>
  <si>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</si>
  <si>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</si>
  <si>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</si>
  <si>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</si>
  <si>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</si>
  <si>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</si>
  <si>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</si>
  <si>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</si>
  <si>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</si>
  <si>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</si>
  <si>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</si>
  <si>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</si>
  <si>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</si>
  <si>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</si>
  <si>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</si>
  <si>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</si>
  <si>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</si>
  <si>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</si>
  <si>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</si>
  <si>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</si>
  <si>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</si>
  <si>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</si>
  <si>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</si>
  <si>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</si>
  <si>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</si>
  <si>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</si>
  <si>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</si>
  <si>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</si>
  <si>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</si>
  <si>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</si>
  <si>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</si>
  <si>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</si>
  <si>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</si>
  <si>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</si>
  <si>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</si>
  <si>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</si>
  <si>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</si>
  <si>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</si>
  <si>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</si>
  <si>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</si>
  <si>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</si>
  <si>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</si>
  <si>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</si>
  <si>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</si>
  <si>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</si>
  <si>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</si>
  <si>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</si>
  <si>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</si>
  <si>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</si>
  <si>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</si>
  <si>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</si>
  <si>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</si>
  <si>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</si>
  <si>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</si>
  <si>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</si>
  <si>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</si>
  <si>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</si>
  <si>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</si>
  <si>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</si>
  <si>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</si>
  <si>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</si>
  <si>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</si>
  <si>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</si>
  <si>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</si>
  <si>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</si>
  <si>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</si>
  <si>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</si>
  <si>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</si>
  <si>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</si>
  <si>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</si>
  <si>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</si>
  <si>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</si>
  <si>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</si>
  <si>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</si>
  <si>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</si>
  <si>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</si>
  <si>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</si>
  <si>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</si>
  <si>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</si>
  <si>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</si>
  <si>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</si>
  <si>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</si>
  <si>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</si>
  <si>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</si>
  <si>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</si>
  <si>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</si>
  <si>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</si>
  <si>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</si>
  <si>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</si>
  <si>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</si>
  <si>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</si>
  <si>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</si>
  <si>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</si>
  <si>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</si>
  <si>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</si>
  <si>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</si>
  <si>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</si>
  <si>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</si>
  <si>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</si>
  <si>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</si>
  <si>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</si>
  <si>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</si>
  <si>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</si>
  <si>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</si>
  <si>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</si>
  <si>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</si>
  <si>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</si>
  <si>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</si>
  <si>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</si>
  <si>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</si>
  <si>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</si>
  <si>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</si>
  <si>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</si>
  <si>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</si>
  <si>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</si>
  <si>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</si>
  <si>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</si>
  <si>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</si>
  <si>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</si>
  <si>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</si>
  <si>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</si>
  <si>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</si>
  <si>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</si>
  <si>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</si>
  <si>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</si>
  <si>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</si>
  <si>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</si>
  <si>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</si>
  <si>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</si>
  <si>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</si>
  <si>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</si>
  <si>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</si>
  <si>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</si>
  <si>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</si>
  <si>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</si>
  <si>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</si>
  <si>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</si>
  <si>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</si>
  <si>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</si>
  <si>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</si>
  <si>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</si>
  <si>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</si>
  <si>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</si>
  <si>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</si>
  <si>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</si>
  <si>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</si>
  <si>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</si>
  <si>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</si>
  <si>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</si>
  <si>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</si>
  <si>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</si>
  <si>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</si>
  <si>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</si>
  <si>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</si>
  <si>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</si>
  <si>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</si>
  <si>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</si>
  <si>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</si>
  <si>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</si>
  <si>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</si>
  <si>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</si>
  <si>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</si>
  <si>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</si>
  <si>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</si>
  <si>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</si>
  <si>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</si>
  <si>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</si>
  <si>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</si>
  <si>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</si>
  <si>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</si>
  <si>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</si>
  <si>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</si>
  <si>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</si>
  <si>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</si>
  <si>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</si>
  <si>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</si>
  <si>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</si>
  <si>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</si>
  <si>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</si>
  <si>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</si>
  <si>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</si>
  <si>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</si>
  <si>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</si>
  <si>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</si>
  <si>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</si>
  <si>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</si>
  <si>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</si>
  <si>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</si>
  <si>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</si>
  <si>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</si>
  <si>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</si>
  <si>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</si>
  <si>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</si>
  <si>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</si>
  <si>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</si>
  <si>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</si>
  <si>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</si>
  <si>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</si>
  <si>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</si>
  <si>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</si>
  <si>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</si>
  <si>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</si>
  <si>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</si>
  <si>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</si>
  <si>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</si>
  <si>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</si>
  <si>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</si>
  <si>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</si>
  <si>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</si>
  <si>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</si>
  <si>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</si>
  <si>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</si>
  <si>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</si>
  <si>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</si>
  <si>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</si>
  <si>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</si>
  <si>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</si>
  <si>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</si>
  <si>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</si>
  <si>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</si>
  <si>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</si>
  <si>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</si>
  <si>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</si>
  <si>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</si>
  <si>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</si>
  <si>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</si>
  <si>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</si>
  <si>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</si>
  <si>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</si>
  <si>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</si>
  <si>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</si>
  <si>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</si>
  <si>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</si>
  <si>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</si>
  <si>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</si>
  <si>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</si>
  <si>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</si>
  <si>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</si>
  <si>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</si>
  <si>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</si>
  <si>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</si>
  <si>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</si>
  <si>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</si>
  <si>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</si>
  <si>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</si>
  <si>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</si>
  <si>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</si>
  <si>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</si>
  <si>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</si>
  <si>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</si>
  <si>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</si>
  <si>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</si>
  <si>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</si>
  <si>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</si>
  <si>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</si>
  <si>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</si>
  <si>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</si>
  <si>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</si>
  <si>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</si>
  <si>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</si>
  <si>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</si>
  <si>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</si>
  <si>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</si>
  <si>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</si>
  <si>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</si>
  <si>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</si>
  <si>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</si>
  <si>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</si>
  <si>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</si>
  <si>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</si>
  <si>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</si>
  <si>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</si>
  <si>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</si>
  <si>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</si>
  <si>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</si>
  <si>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</si>
  <si>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</si>
  <si>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</si>
  <si>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</si>
  <si>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</si>
  <si>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</si>
  <si>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</si>
  <si>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</si>
  <si>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</si>
  <si>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</si>
  <si>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</si>
  <si>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</si>
  <si>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</si>
  <si>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</si>
  <si>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</si>
  <si>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</si>
  <si>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</si>
  <si>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</si>
  <si>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</si>
  <si>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</si>
  <si>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</si>
  <si>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</si>
  <si>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</si>
  <si>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</si>
  <si>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</si>
  <si>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</si>
  <si>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</si>
  <si>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</si>
  <si>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</si>
  <si>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</si>
  <si>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</si>
  <si>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</si>
  <si>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</si>
  <si>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</si>
  <si>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</si>
  <si>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</si>
  <si>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</si>
  <si>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</si>
  <si>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</si>
  <si>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</si>
  <si>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</si>
  <si>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</si>
  <si>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</si>
  <si>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</si>
  <si>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</si>
  <si>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</si>
  <si>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</si>
  <si>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</si>
  <si>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</si>
  <si>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</si>
  <si>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</si>
  <si>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</si>
  <si>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</si>
  <si>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</si>
  <si>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</si>
  <si>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</si>
  <si>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</si>
  <si>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</si>
  <si>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</si>
  <si>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</si>
  <si>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</si>
  <si>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</si>
  <si>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</si>
  <si>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</si>
  <si>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</si>
  <si>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</si>
  <si>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</si>
  <si>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</si>
  <si>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</si>
  <si>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</si>
  <si>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</si>
  <si>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</si>
  <si>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</si>
  <si>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</si>
  <si>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</si>
  <si>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</si>
  <si>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</si>
  <si>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</si>
  <si>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</si>
  <si>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</si>
  <si>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</si>
  <si>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</si>
  <si>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</si>
  <si>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</si>
  <si>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</si>
  <si>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</si>
  <si>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</si>
  <si>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</si>
  <si>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</si>
  <si>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</si>
  <si>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</si>
  <si>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</si>
  <si>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</si>
  <si>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</si>
  <si>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</si>
  <si>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</si>
  <si>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</si>
  <si>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</si>
  <si>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</si>
  <si>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</si>
  <si>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</si>
  <si>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</si>
  <si>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</si>
  <si>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</si>
  <si>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</si>
  <si>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</si>
  <si>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</si>
  <si>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</si>
  <si>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</si>
  <si>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</si>
  <si>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</si>
  <si>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</si>
  <si>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</si>
  <si>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</si>
  <si>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</si>
  <si>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</si>
  <si>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</si>
  <si>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</si>
  <si>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</si>
  <si>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</si>
  <si>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</si>
  <si>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</si>
  <si>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</si>
  <si>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</si>
  <si>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</si>
  <si>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</si>
  <si>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</si>
  <si>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</si>
  <si>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</si>
  <si>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</si>
  <si>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</si>
  <si>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</si>
  <si>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</si>
  <si>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</si>
  <si>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</si>
  <si>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</si>
  <si>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</si>
  <si>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</si>
  <si>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</si>
  <si>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</si>
  <si>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</si>
  <si>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</si>
  <si>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</si>
  <si>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</si>
  <si>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</si>
  <si>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</si>
  <si>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</si>
  <si>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</si>
  <si>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</si>
  <si>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</si>
  <si>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</si>
  <si>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</si>
  <si>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</si>
  <si>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</si>
  <si>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</si>
  <si>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</si>
  <si>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</si>
  <si>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</si>
  <si>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</si>
  <si>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</si>
  <si>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</si>
  <si>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</si>
  <si>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</si>
  <si>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</si>
  <si>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</si>
  <si>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</si>
  <si>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</si>
  <si>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</si>
  <si>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</si>
  <si>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</si>
  <si>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</si>
  <si>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</si>
  <si>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</si>
  <si>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</si>
  <si>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</si>
  <si>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</si>
  <si>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</si>
  <si>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</si>
  <si>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</si>
  <si>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</si>
  <si>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</si>
  <si>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</si>
  <si>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</si>
  <si>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</si>
  <si>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</si>
  <si>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</si>
  <si>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</si>
  <si>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</si>
  <si>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</si>
  <si>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</si>
  <si>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</si>
  <si>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</si>
  <si>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</si>
  <si>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</si>
  <si>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</si>
  <si>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</si>
  <si>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</si>
  <si>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</si>
  <si>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</si>
  <si>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</si>
  <si>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</si>
  <si>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</si>
  <si>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</si>
  <si>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</si>
  <si>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</si>
  <si>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</si>
  <si>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</si>
  <si>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</si>
  <si>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</si>
  <si>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</si>
  <si>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</si>
  <si>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</si>
  <si>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</si>
  <si>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</si>
  <si>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</si>
  <si>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</si>
  <si>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</si>
  <si>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</si>
  <si>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</si>
  <si>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</si>
  <si>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</si>
  <si>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</si>
  <si>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</si>
  <si>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</si>
  <si>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</si>
  <si>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</si>
  <si>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</si>
  <si>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</si>
  <si>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</si>
  <si>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</si>
  <si>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</si>
  <si>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</si>
  <si>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</si>
  <si>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</si>
  <si>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</si>
  <si>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</si>
  <si>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</si>
  <si>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</si>
  <si>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</si>
  <si>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</si>
  <si>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</si>
  <si>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</si>
  <si>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</si>
  <si>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</si>
  <si>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</si>
  <si>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</si>
  <si>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</si>
  <si>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</si>
  <si>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</si>
  <si>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</si>
  <si>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</si>
  <si>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</si>
  <si>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</si>
  <si>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</si>
  <si>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</si>
  <si>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</si>
  <si>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</si>
  <si>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</si>
  <si>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</si>
  <si>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</si>
  <si>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</si>
  <si>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</si>
  <si>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</si>
  <si>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</si>
  <si>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</si>
  <si>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</si>
  <si>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</si>
  <si>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</si>
  <si>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</si>
  <si>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</si>
  <si>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</si>
  <si>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</si>
  <si>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</si>
  <si>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</si>
  <si>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</si>
  <si>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</si>
  <si>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</si>
  <si>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</si>
  <si>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</si>
  <si>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</si>
  <si>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</si>
  <si>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</si>
  <si>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</si>
  <si>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</si>
  <si>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</si>
  <si>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</si>
  <si>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</si>
  <si>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</si>
  <si>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</si>
  <si>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</si>
  <si>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</si>
  <si>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</si>
  <si>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</si>
  <si>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</si>
  <si>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</si>
  <si>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</si>
  <si>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</si>
  <si>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</si>
  <si>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</si>
  <si>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</si>
  <si>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</si>
  <si>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</si>
  <si>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</si>
  <si>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</si>
  <si>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</si>
  <si>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</si>
  <si>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</si>
  <si>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</si>
  <si>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</si>
  <si>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</si>
  <si>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</si>
  <si>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</si>
  <si>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</si>
  <si>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</si>
  <si>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</si>
  <si>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</si>
  <si>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</si>
  <si>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</si>
  <si>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</si>
  <si>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</si>
  <si>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</si>
  <si>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</si>
  <si>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</si>
  <si>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</si>
  <si>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</si>
  <si>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</si>
  <si>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</si>
  <si>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</si>
  <si>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</si>
  <si>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</si>
  <si>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</si>
  <si>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</si>
  <si>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</si>
  <si>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</si>
  <si>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</si>
  <si>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</si>
  <si>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</si>
  <si>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</si>
  <si>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</si>
  <si>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</si>
  <si>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</si>
  <si>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</si>
  <si>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</si>
  <si>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</si>
  <si>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</si>
  <si>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</si>
  <si>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</si>
  <si>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</si>
  <si>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</si>
  <si>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</si>
  <si>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</si>
  <si>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</si>
  <si>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</si>
  <si>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</si>
  <si>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</si>
  <si>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</si>
  <si>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</si>
  <si>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</si>
  <si>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</si>
  <si>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</si>
  <si>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</si>
  <si>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</si>
  <si>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</si>
  <si>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</si>
  <si>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</si>
  <si>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</si>
  <si>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</si>
  <si>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</si>
  <si>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</si>
  <si>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</si>
  <si>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</si>
  <si>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</si>
  <si>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</si>
  <si>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</si>
  <si>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</si>
  <si>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</si>
  <si>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</si>
  <si>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</si>
  <si>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</si>
  <si>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</si>
  <si>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</si>
  <si>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</si>
  <si>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</si>
  <si>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</si>
  <si>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</si>
  <si>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</si>
  <si>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</si>
  <si>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</si>
  <si>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</si>
  <si>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</si>
  <si>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</si>
  <si>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</si>
  <si>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</si>
  <si>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</si>
  <si>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</si>
  <si>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</si>
  <si>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</si>
  <si>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</si>
  <si>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</si>
  <si>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</si>
  <si>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</si>
  <si>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</si>
  <si>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</si>
  <si>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</si>
  <si>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</si>
  <si>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</si>
  <si>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</si>
  <si>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</si>
  <si>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</si>
  <si>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</si>
  <si>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</si>
  <si>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</si>
  <si>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</si>
  <si>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</si>
  <si>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</si>
  <si>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</si>
  <si>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</si>
  <si>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</si>
  <si>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</si>
  <si>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</si>
  <si>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</si>
  <si>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</si>
  <si>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</si>
  <si>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</si>
  <si>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</si>
  <si>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</si>
  <si>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</si>
  <si>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</si>
  <si>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</si>
  <si>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</si>
  <si>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</si>
  <si>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</si>
  <si>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</si>
  <si>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</si>
  <si>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</si>
  <si>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</si>
  <si>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</si>
  <si>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</si>
  <si>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</si>
  <si>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</si>
  <si>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</si>
  <si>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</si>
  <si>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</si>
  <si>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</si>
  <si>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</si>
  <si>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</si>
  <si>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</si>
  <si>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</si>
  <si>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</si>
  <si>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</si>
  <si>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</si>
  <si>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</si>
  <si>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</si>
  <si>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</si>
  <si>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</si>
  <si>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</si>
  <si>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</si>
  <si>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</si>
  <si>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</si>
  <si>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</si>
  <si>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</si>
  <si>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</si>
  <si>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</si>
  <si>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</si>
  <si>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</si>
  <si>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</si>
  <si>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</si>
  <si>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</si>
  <si>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</si>
  <si>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</si>
  <si>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</si>
  <si>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</si>
  <si>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</si>
  <si>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</si>
  <si>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</si>
  <si>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</si>
  <si>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</si>
  <si>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</si>
  <si>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</si>
  <si>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</si>
  <si>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</si>
  <si>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</si>
  <si>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</si>
  <si>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</si>
  <si>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</si>
  <si>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</si>
  <si>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</si>
  <si>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</si>
  <si>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</si>
  <si>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</si>
  <si>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</si>
  <si>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</si>
  <si>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</si>
  <si>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</si>
  <si>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</si>
  <si>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</si>
  <si>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</si>
  <si>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</si>
  <si>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</si>
  <si>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</si>
  <si>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</si>
  <si>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</si>
  <si>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</si>
  <si>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</si>
  <si>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</si>
  <si>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</si>
  <si>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</si>
  <si>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</si>
  <si>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</si>
  <si>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</si>
  <si>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</si>
  <si>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</si>
  <si>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</si>
  <si>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</si>
  <si>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</si>
  <si>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</si>
  <si>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</si>
  <si>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</si>
  <si>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</si>
  <si>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</si>
  <si>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</si>
  <si>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</si>
  <si>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</si>
  <si>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</si>
  <si>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</si>
  <si>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</si>
  <si>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</si>
  <si>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</si>
  <si>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</si>
  <si>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</si>
  <si>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</si>
  <si>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</si>
  <si>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</si>
  <si>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</si>
  <si>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</si>
  <si>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</si>
  <si>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</si>
  <si>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</si>
  <si>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</si>
  <si>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</si>
  <si>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</si>
  <si>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</si>
  <si>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</si>
  <si>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</si>
  <si>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</si>
  <si>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</si>
  <si>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</si>
  <si>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</si>
  <si>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</si>
  <si>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</si>
  <si>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</si>
  <si>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</si>
  <si>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</si>
  <si>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</si>
  <si>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</si>
  <si>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</si>
  <si>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</si>
  <si>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</si>
  <si>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</si>
  <si>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</si>
  <si>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</si>
  <si>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</si>
  <si>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</si>
  <si>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</si>
  <si>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</si>
  <si>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</si>
  <si>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</si>
  <si>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</si>
  <si>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</si>
  <si>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</si>
  <si>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</si>
  <si>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</si>
  <si>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</si>
  <si>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</si>
  <si>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</si>
  <si>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</si>
  <si>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</si>
  <si>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</si>
  <si>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</si>
  <si>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</si>
  <si>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</si>
  <si>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</si>
  <si>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</si>
  <si>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</si>
  <si>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</si>
  <si>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</si>
  <si>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</si>
  <si>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</si>
  <si>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</si>
  <si>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</si>
  <si>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</si>
  <si>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</si>
  <si>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</si>
  <si>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</si>
  <si>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</si>
  <si>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</si>
  <si>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</si>
  <si>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</si>
  <si>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</si>
  <si>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</si>
  <si>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</si>
  <si>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</si>
  <si>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</si>
  <si>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</si>
  <si>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</si>
  <si>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</si>
  <si>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</si>
  <si>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</si>
  <si>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</si>
  <si>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</si>
  <si>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</si>
  <si>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</si>
  <si>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</si>
  <si>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</si>
  <si>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</si>
  <si>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</si>
  <si>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</si>
  <si>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</si>
  <si>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</si>
  <si>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</si>
  <si>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</si>
  <si>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</si>
  <si>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</si>
  <si>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</si>
  <si>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</si>
  <si>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</si>
  <si>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</si>
  <si>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</si>
  <si>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</si>
  <si>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</si>
  <si>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</si>
  <si>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</si>
  <si>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</si>
  <si>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</si>
  <si>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</si>
  <si>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</si>
  <si>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</si>
  <si>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</si>
  <si>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</si>
  <si>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</si>
  <si>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</si>
  <si>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</si>
  <si>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</si>
  <si>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</si>
  <si>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</si>
  <si>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</si>
  <si>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</si>
  <si>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</si>
  <si>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</si>
  <si>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</si>
  <si>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</si>
  <si>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</si>
  <si>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</si>
  <si>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</si>
  <si>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</si>
  <si>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</si>
  <si>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</si>
  <si>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</si>
  <si>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</si>
  <si>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</si>
  <si>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</si>
  <si>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</si>
  <si>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</si>
  <si>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</si>
  <si>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</si>
  <si>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</si>
  <si>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</si>
  <si>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</si>
  <si>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</si>
  <si>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</si>
  <si>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</si>
  <si>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</si>
  <si>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</si>
  <si>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</si>
  <si>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</si>
  <si>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</si>
  <si>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</si>
  <si>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</si>
  <si>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</si>
  <si>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</si>
  <si>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</si>
  <si>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</si>
  <si>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</si>
  <si>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</si>
  <si>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</si>
  <si>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</si>
  <si>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</si>
  <si>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</si>
  <si>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</si>
  <si>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</si>
  <si>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</si>
  <si>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</si>
  <si>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</si>
  <si>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</si>
  <si>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</si>
  <si>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</si>
  <si>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</si>
  <si>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</si>
  <si>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</si>
  <si>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</si>
  <si>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</si>
  <si>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</si>
  <si>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</si>
  <si>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</si>
  <si>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</si>
  <si>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</si>
  <si>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</si>
  <si>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</si>
  <si>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</si>
  <si>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</si>
  <si>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</si>
  <si>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</si>
  <si>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</si>
  <si>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</si>
  <si>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</si>
  <si>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</si>
  <si>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</si>
  <si>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</si>
  <si>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</si>
  <si>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</si>
  <si>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</si>
  <si>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</si>
  <si>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</si>
  <si>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</si>
  <si>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</si>
  <si>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</si>
  <si>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</si>
  <si>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</si>
  <si>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</si>
  <si>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</si>
  <si>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</si>
  <si>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</si>
  <si>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</si>
  <si>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</si>
  <si>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</si>
  <si>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</si>
  <si>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</si>
  <si>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</si>
  <si>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</si>
  <si>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</si>
  <si>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</si>
  <si>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</si>
  <si>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</si>
  <si>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</si>
  <si>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</si>
  <si>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</si>
  <si>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</si>
  <si>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</si>
  <si>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</si>
  <si>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</si>
  <si>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</si>
  <si>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</si>
  <si>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</si>
  <si>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</si>
  <si>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</si>
  <si>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</si>
  <si>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</si>
  <si>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</si>
  <si>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</si>
  <si>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</si>
  <si>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</si>
  <si>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</si>
  <si>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</si>
  <si>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</si>
  <si>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</si>
  <si>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</si>
  <si>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</si>
  <si>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</si>
  <si>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</si>
  <si>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</si>
  <si>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</si>
  <si>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</si>
  <si>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</si>
  <si>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</si>
  <si>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</si>
  <si>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</si>
  <si>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</si>
  <si>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</si>
  <si>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</si>
  <si>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</si>
  <si>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</si>
  <si>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</si>
  <si>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</si>
  <si>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</si>
  <si>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</si>
  <si>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</si>
  <si>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</si>
  <si>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</si>
  <si>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</si>
  <si>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</si>
  <si>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</si>
  <si>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</si>
  <si>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</si>
  <si>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</si>
  <si>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</si>
  <si>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</si>
  <si>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</si>
  <si>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</si>
  <si>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</si>
  <si>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</si>
  <si>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</si>
  <si>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</si>
  <si>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</si>
  <si>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</si>
  <si>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</si>
  <si>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</si>
  <si>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</si>
  <si>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</si>
  <si>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</si>
  <si>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</si>
  <si>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</si>
  <si>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</si>
  <si>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</si>
  <si>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</si>
  <si>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</si>
  <si>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</si>
  <si>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</si>
  <si>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</si>
  <si>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</si>
  <si>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</si>
  <si>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</si>
  <si>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</si>
  <si>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</si>
  <si>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</si>
  <si>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</si>
  <si>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</si>
  <si>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</si>
  <si>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</si>
  <si>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</si>
  <si>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</si>
  <si>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</si>
  <si>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</si>
  <si>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</si>
  <si>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</si>
  <si>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</si>
  <si>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</si>
  <si>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</si>
  <si>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</si>
  <si>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</si>
  <si>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</si>
  <si>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</si>
  <si>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</si>
  <si>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</si>
  <si>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</si>
  <si>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</si>
  <si>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</si>
  <si>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</si>
  <si>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</si>
  <si>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</si>
  <si>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</si>
  <si>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</si>
  <si>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</si>
  <si>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</si>
  <si>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</si>
  <si>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</si>
  <si>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</si>
  <si>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</si>
  <si>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</si>
  <si>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</si>
  <si>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</si>
  <si>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</si>
  <si>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</si>
  <si>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</si>
  <si>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</si>
  <si>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</si>
  <si>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</si>
  <si>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</si>
  <si>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</si>
  <si>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</si>
  <si>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</si>
  <si>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</si>
  <si>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</si>
  <si>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</si>
  <si>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</si>
  <si>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</si>
  <si>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</si>
  <si>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</si>
  <si>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</si>
  <si>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</si>
  <si>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</si>
  <si>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</si>
  <si>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</si>
  <si>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</si>
  <si>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</si>
  <si>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</si>
  <si>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</si>
  <si>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</si>
  <si>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</si>
  <si>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</si>
  <si>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</si>
  <si>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</si>
  <si>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</si>
  <si>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</si>
  <si>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</si>
  <si>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</si>
  <si>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</si>
  <si>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</si>
  <si>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</si>
  <si>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</si>
  <si>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</si>
  <si>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</si>
  <si>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</si>
  <si>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</si>
  <si>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</si>
  <si>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</si>
  <si>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</si>
  <si>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</si>
  <si>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</si>
  <si>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</si>
  <si>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</si>
  <si>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</si>
  <si>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</si>
  <si>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</si>
  <si>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</si>
  <si>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</si>
  <si>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</si>
  <si>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</si>
  <si>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</si>
  <si>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</si>
  <si>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</si>
  <si>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</si>
  <si>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</si>
  <si>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</si>
  <si>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</si>
  <si>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</si>
  <si>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</si>
  <si>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</si>
  <si>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</si>
  <si>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</si>
  <si>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</si>
  <si>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</si>
  <si>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</si>
  <si>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</si>
  <si>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</si>
  <si>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</si>
  <si>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</si>
  <si>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</si>
  <si>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</si>
  <si>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</si>
  <si>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</si>
  <si>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</si>
  <si>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</si>
  <si>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</si>
  <si>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</si>
  <si>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</si>
  <si>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</si>
  <si>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</si>
  <si>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</si>
  <si>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</si>
  <si>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</si>
  <si>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</si>
  <si>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</si>
  <si>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</si>
  <si>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</si>
  <si>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</si>
  <si>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</si>
  <si>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</si>
  <si>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</si>
  <si>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</si>
  <si>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</si>
  <si>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</si>
  <si>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</si>
  <si>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</si>
  <si>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</si>
  <si>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</si>
  <si>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</si>
  <si>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</si>
  <si>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</si>
  <si>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</si>
  <si>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</si>
  <si>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</si>
  <si>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</si>
  <si>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</si>
  <si>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</si>
  <si>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</si>
  <si>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</si>
  <si>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</si>
  <si>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</si>
  <si>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</si>
  <si>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</si>
  <si>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</si>
  <si>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</si>
  <si>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</si>
  <si>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</si>
  <si>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</si>
  <si>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</si>
  <si>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</si>
  <si>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</si>
  <si>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</si>
  <si>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</si>
  <si>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</si>
  <si>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</si>
  <si>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</si>
  <si>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</si>
  <si>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</si>
  <si>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</si>
  <si>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</si>
  <si>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</si>
  <si>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</si>
  <si>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</si>
  <si>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</si>
  <si>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</si>
  <si>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</si>
  <si>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</si>
  <si>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</si>
  <si>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</si>
  <si>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</si>
  <si>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</si>
  <si>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</si>
  <si>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</si>
  <si>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</si>
  <si>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</si>
  <si>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</si>
  <si>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</si>
  <si>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</si>
  <si>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</si>
  <si>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</si>
  <si>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</si>
  <si>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</si>
  <si>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</si>
  <si>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</si>
  <si>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</si>
  <si>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</si>
  <si>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</si>
  <si>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</si>
  <si>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</si>
  <si>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</si>
  <si>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</si>
  <si>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</si>
  <si>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</si>
  <si>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</si>
  <si>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</si>
  <si>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</si>
  <si>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</si>
  <si>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</si>
  <si>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</si>
  <si>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</si>
  <si>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</si>
  <si>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</si>
  <si>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</si>
  <si>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</si>
  <si>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</si>
  <si>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</si>
  <si>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</si>
  <si>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</si>
  <si>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</si>
  <si>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</si>
  <si>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</si>
  <si>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</si>
  <si>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</si>
  <si>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</si>
  <si>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</si>
  <si>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</si>
  <si>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</si>
  <si>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</si>
  <si>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</si>
  <si>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</si>
  <si>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</si>
  <si>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</si>
  <si>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</si>
  <si>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</si>
  <si>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</si>
  <si>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</si>
  <si>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</si>
  <si>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</si>
  <si>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</si>
  <si>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</si>
  <si>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</si>
  <si>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</si>
  <si>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</si>
  <si>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</si>
  <si>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</si>
  <si>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</si>
  <si>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</si>
  <si>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</si>
  <si>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</si>
  <si>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</si>
  <si>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</si>
  <si>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</si>
  <si>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</si>
  <si>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</si>
  <si>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</si>
  <si>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</si>
  <si>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</si>
  <si>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</si>
  <si>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</si>
  <si>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</si>
  <si>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</si>
  <si>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</si>
  <si>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</si>
  <si>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</si>
  <si>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</si>
  <si>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</si>
  <si>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</si>
  <si>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</si>
  <si>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</si>
  <si>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</si>
  <si>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</si>
  <si>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</si>
  <si>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</si>
  <si>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</si>
  <si>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</si>
  <si>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</si>
  <si>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</si>
  <si>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</si>
  <si>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</si>
  <si>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</si>
  <si>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</si>
  <si>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</si>
  <si>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</si>
  <si>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</si>
  <si>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</si>
  <si>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</si>
  <si>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</si>
  <si>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</si>
  <si>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</si>
  <si>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</si>
  <si>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</si>
  <si>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</si>
  <si>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</si>
  <si>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</si>
  <si>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</si>
  <si>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</si>
  <si>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</si>
  <si>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</si>
  <si>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</si>
  <si>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</si>
  <si>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</si>
  <si>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</si>
  <si>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</si>
  <si>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</si>
  <si>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</si>
  <si>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</si>
  <si>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</si>
  <si>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</si>
  <si>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</si>
  <si>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</si>
  <si>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</si>
  <si>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</si>
  <si>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</si>
  <si>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</si>
  <si>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</si>
  <si>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</si>
  <si>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</si>
  <si>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</si>
  <si>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</si>
  <si>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</si>
  <si>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</si>
  <si>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</si>
  <si>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</si>
  <si>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</si>
  <si>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</si>
  <si>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</si>
  <si>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</si>
  <si>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</si>
  <si>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</si>
  <si>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</si>
  <si>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</si>
  <si>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</si>
  <si>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</si>
  <si>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</si>
  <si>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</si>
  <si>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</si>
  <si>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</si>
  <si>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</si>
  <si>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</si>
  <si>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</si>
  <si>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</si>
  <si>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</si>
  <si>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</si>
  <si>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</si>
  <si>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</si>
  <si>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</si>
  <si>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</si>
  <si>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</si>
  <si>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</si>
  <si>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</si>
  <si>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</si>
  <si>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</si>
  <si>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</si>
  <si>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</si>
  <si>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</si>
  <si>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</si>
  <si>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</si>
  <si>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</si>
  <si>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</si>
  <si>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</si>
  <si>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</si>
  <si>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</si>
  <si>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</si>
  <si>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</si>
  <si>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</si>
  <si>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</si>
  <si>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</si>
  <si>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</si>
  <si>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</si>
  <si>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</si>
  <si>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</si>
  <si>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</si>
  <si>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</si>
  <si>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</si>
  <si>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</si>
  <si>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</si>
  <si>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</si>
  <si>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</si>
  <si>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</si>
  <si>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</si>
  <si>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</si>
  <si>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</si>
  <si>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</si>
  <si>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</si>
  <si>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</si>
  <si>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</si>
  <si>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</si>
  <si>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</si>
  <si>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</si>
  <si>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</si>
  <si>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</si>
  <si>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</si>
  <si>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</si>
  <si>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</si>
  <si>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</si>
  <si>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</si>
  <si>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</si>
  <si>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</si>
  <si>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</si>
  <si>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</si>
  <si>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</si>
  <si>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</si>
  <si>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</si>
  <si>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</si>
  <si>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</si>
  <si>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</si>
  <si>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</si>
  <si>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</si>
  <si>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</si>
  <si>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</si>
  <si>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</si>
  <si>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</si>
  <si>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</si>
  <si>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</si>
  <si>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</si>
  <si>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</si>
  <si>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</si>
  <si>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</si>
  <si>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</si>
  <si>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</si>
  <si>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</si>
  <si>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</si>
  <si>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</si>
  <si>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</si>
  <si>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</si>
  <si>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</si>
  <si>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</si>
  <si>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</si>
  <si>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</si>
  <si>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</si>
  <si>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</si>
  <si>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</si>
  <si>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</si>
  <si>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</si>
  <si>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</si>
  <si>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</si>
  <si>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</si>
  <si>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</si>
  <si>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</si>
  <si>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</si>
  <si>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</si>
  <si>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</si>
  <si>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</si>
  <si>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</si>
  <si>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</si>
  <si>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</si>
  <si>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</si>
  <si>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</si>
  <si>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</si>
  <si>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</si>
  <si>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</si>
  <si>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</si>
  <si>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</si>
  <si>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</si>
  <si>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</si>
  <si>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</si>
  <si>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</si>
  <si>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</si>
  <si>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</si>
  <si>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</si>
  <si>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</si>
  <si>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</si>
  <si>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</si>
  <si>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</si>
  <si>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</si>
  <si>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</si>
  <si>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</si>
  <si>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</si>
  <si>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</si>
  <si>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</si>
  <si>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</si>
  <si>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</si>
  <si>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</si>
  <si>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</si>
  <si>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</si>
  <si>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</si>
  <si>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</si>
  <si>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</si>
  <si>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</si>
  <si>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</si>
  <si>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</si>
  <si>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</si>
  <si>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</si>
  <si>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</si>
  <si>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</si>
  <si>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</si>
  <si>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</si>
  <si>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</si>
  <si>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</si>
  <si>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</si>
  <si>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</si>
  <si>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</si>
  <si>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</si>
  <si>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</si>
  <si>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</si>
  <si>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</si>
  <si>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</si>
  <si>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</si>
  <si>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</si>
  <si>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</si>
  <si>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</si>
  <si>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</si>
  <si>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</si>
  <si>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</si>
  <si>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</si>
  <si>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</si>
  <si>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</si>
  <si>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</si>
  <si>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</si>
  <si>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</si>
  <si>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</si>
  <si>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</si>
  <si>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</si>
  <si>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</si>
  <si>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</si>
  <si>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</si>
  <si>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</si>
  <si>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</si>
  <si>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</si>
  <si>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</si>
  <si>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</si>
  <si>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</si>
  <si>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</si>
  <si>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</si>
  <si>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</si>
  <si>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</si>
  <si>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</si>
  <si>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</si>
  <si>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</si>
  <si>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</si>
  <si>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</si>
  <si>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</si>
  <si>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</si>
  <si>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</si>
  <si>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</si>
  <si>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</si>
  <si>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</si>
  <si>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</si>
  <si>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</si>
  <si>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</si>
  <si>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</si>
  <si>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</si>
  <si>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</si>
  <si>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</si>
  <si>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</si>
  <si>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</si>
  <si>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</si>
  <si>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</si>
  <si>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</si>
  <si>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</si>
  <si>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</si>
  <si>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</si>
  <si>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</si>
  <si>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</si>
  <si>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</si>
  <si>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</si>
  <si>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</si>
  <si>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</si>
  <si>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</si>
  <si>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</si>
  <si>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</si>
  <si>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</si>
  <si>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</si>
  <si>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</si>
  <si>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</si>
  <si>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</si>
  <si>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</si>
  <si>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</si>
  <si>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</si>
  <si>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</si>
  <si>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</si>
  <si>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</si>
  <si>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</si>
  <si>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</si>
  <si>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</si>
  <si>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</si>
  <si>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</si>
  <si>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</si>
  <si>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</si>
  <si>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</si>
  <si>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</si>
  <si>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</si>
  <si>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</si>
  <si>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</si>
  <si>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</si>
  <si>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</si>
  <si>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</si>
  <si>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</si>
  <si>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</si>
  <si>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</si>
  <si>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</si>
  <si>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</si>
  <si>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</si>
  <si>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</si>
  <si>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</si>
  <si>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</si>
  <si>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</si>
  <si>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</si>
  <si>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</si>
  <si>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</si>
  <si>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</si>
  <si>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</si>
  <si>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</si>
  <si>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</si>
  <si>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</si>
  <si>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</si>
  <si>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</si>
  <si>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</si>
  <si>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</si>
  <si>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</si>
  <si>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</si>
  <si>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</si>
  <si>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</si>
  <si>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</si>
  <si>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</si>
  <si>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</si>
  <si>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</si>
  <si>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</si>
  <si>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</si>
  <si>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</si>
  <si>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</si>
  <si>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</si>
  <si>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</si>
  <si>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</si>
  <si>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</si>
  <si>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</si>
  <si>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</si>
  <si>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</si>
  <si>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</si>
  <si>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</si>
  <si>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</si>
  <si>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</si>
  <si>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</si>
  <si>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</si>
  <si>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</si>
  <si>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</si>
  <si>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</si>
  <si>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</si>
  <si>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</si>
  <si>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</si>
  <si>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</si>
  <si>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</si>
  <si>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</si>
  <si>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</si>
  <si>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</si>
  <si>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</si>
  <si>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</si>
  <si>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</si>
  <si>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</si>
  <si>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</si>
  <si>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</si>
  <si>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</si>
  <si>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</si>
  <si>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</si>
  <si>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</si>
  <si>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</si>
  <si>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</si>
  <si>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</si>
  <si>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</si>
  <si>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</si>
  <si>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</si>
  <si>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</si>
  <si>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</si>
  <si>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</si>
  <si>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</si>
  <si>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</si>
  <si>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</si>
  <si>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</si>
  <si>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</si>
  <si>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</si>
  <si>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</si>
  <si>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</si>
  <si>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</si>
  <si>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</si>
  <si>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</si>
  <si>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</si>
  <si>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</si>
  <si>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</si>
  <si>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</si>
  <si>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</si>
  <si>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</si>
  <si>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</si>
  <si>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</si>
  <si>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</si>
  <si>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</si>
  <si>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</si>
  <si>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</si>
  <si>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</si>
  <si>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</si>
  <si>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</si>
  <si>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</si>
  <si>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</si>
  <si>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</si>
  <si>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</si>
  <si>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</si>
  <si>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</si>
  <si>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</si>
  <si>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</si>
  <si>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</si>
  <si>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</si>
  <si>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</si>
  <si>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</si>
  <si>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</si>
  <si>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</si>
  <si>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</si>
  <si>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</si>
  <si>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</si>
  <si>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</si>
  <si>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</si>
  <si>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</si>
  <si>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</si>
  <si>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</si>
  <si>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</si>
  <si>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</si>
  <si>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</si>
  <si>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</si>
  <si>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</si>
  <si>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</si>
  <si>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</si>
  <si>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</si>
  <si>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</si>
  <si>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</si>
  <si>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</si>
  <si>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</si>
  <si>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</si>
  <si>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</si>
  <si>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</si>
  <si>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</si>
  <si>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</si>
  <si>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</si>
  <si>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</si>
  <si>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</si>
  <si>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</si>
  <si>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</si>
  <si>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</si>
  <si>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</si>
  <si>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</si>
  <si>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</si>
  <si>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</si>
  <si>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</si>
  <si>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</si>
  <si>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</si>
  <si>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</si>
  <si>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</si>
  <si>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</si>
  <si>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</si>
  <si>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</si>
  <si>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</si>
  <si>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</si>
  <si>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</si>
  <si>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</si>
  <si>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</si>
  <si>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</si>
  <si>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</si>
  <si>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</si>
  <si>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</si>
  <si>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</si>
  <si>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</si>
  <si>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</si>
  <si>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</si>
  <si>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</si>
  <si>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</si>
  <si>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</si>
  <si>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</si>
  <si>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</si>
  <si>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</si>
  <si>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</si>
  <si>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</si>
  <si>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</si>
  <si>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</si>
  <si>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</si>
  <si>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</si>
  <si>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</si>
  <si>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</si>
  <si>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</si>
  <si>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</si>
  <si>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</si>
  <si>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</si>
  <si>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</si>
  <si>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</si>
  <si>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</si>
  <si>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</si>
  <si>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</si>
  <si>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</si>
  <si>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</si>
  <si>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</si>
  <si>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</si>
  <si>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</si>
  <si>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</si>
  <si>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</si>
  <si>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</si>
  <si>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</si>
  <si>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</si>
  <si>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</si>
  <si>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</si>
  <si>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</si>
  <si>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</si>
  <si>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</si>
  <si>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</si>
  <si>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</si>
  <si>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</si>
  <si>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</si>
  <si>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</si>
  <si>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</si>
  <si>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</si>
  <si>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</si>
  <si>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</si>
  <si>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</si>
  <si>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</si>
  <si>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</si>
  <si>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</si>
  <si>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</si>
  <si>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</si>
  <si>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</si>
  <si>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</si>
  <si>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</si>
  <si>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</si>
  <si>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</si>
  <si>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</si>
  <si>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</si>
  <si>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</si>
  <si>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</si>
  <si>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</si>
  <si>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</si>
  <si>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</si>
  <si>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</si>
  <si>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</si>
  <si>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</si>
  <si>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</si>
  <si>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</si>
  <si>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</si>
  <si>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</si>
  <si>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</si>
  <si>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</si>
  <si>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</si>
  <si>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</si>
  <si>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</si>
  <si>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</si>
  <si>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</si>
  <si>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</si>
  <si>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</si>
  <si>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</si>
  <si>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</si>
  <si>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</si>
  <si>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</si>
  <si>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</si>
  <si>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</si>
  <si>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</si>
  <si>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</si>
  <si>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</si>
  <si>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</si>
  <si>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</si>
  <si>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</si>
  <si>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</si>
  <si>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</si>
  <si>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</si>
  <si>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</si>
  <si>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</si>
  <si>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</si>
  <si>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</si>
  <si>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</si>
  <si>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</si>
  <si>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</si>
  <si>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</si>
  <si>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</si>
  <si>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</si>
  <si>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</si>
  <si>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</si>
  <si>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</si>
  <si>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</si>
  <si>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</si>
  <si>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</si>
  <si>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</si>
  <si>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</si>
  <si>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</si>
  <si>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</si>
  <si>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</si>
  <si>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</si>
  <si>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</si>
  <si>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</si>
  <si>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</si>
  <si>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</si>
  <si>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</si>
  <si>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</si>
  <si>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</si>
  <si>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</si>
  <si>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</si>
  <si>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</si>
  <si>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</si>
  <si>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</si>
  <si>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</si>
  <si>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</si>
  <si>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</si>
  <si>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</si>
  <si>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</si>
  <si>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</si>
  <si>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</si>
  <si>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</si>
  <si>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</si>
  <si>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</si>
  <si>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</si>
  <si>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</si>
  <si>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</si>
  <si>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</si>
  <si>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</si>
  <si>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</si>
  <si>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</si>
  <si>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</si>
  <si>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</si>
  <si>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</si>
  <si>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</si>
  <si>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</si>
  <si>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</si>
  <si>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</si>
  <si>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</si>
  <si>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</si>
  <si>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</si>
  <si>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</si>
  <si>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</si>
  <si>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</si>
  <si>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</si>
  <si>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</si>
  <si>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</si>
  <si>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</si>
  <si>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</si>
  <si>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</si>
  <si>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</si>
  <si>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</si>
  <si>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</si>
  <si>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</si>
  <si>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</si>
  <si>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</si>
  <si>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</si>
  <si>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</si>
  <si>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</si>
  <si>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</si>
  <si>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</si>
  <si>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</si>
  <si>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</si>
  <si>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</si>
  <si>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</si>
  <si>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</si>
  <si>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</si>
  <si>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</si>
  <si>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</si>
  <si>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</si>
  <si>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</si>
  <si>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</si>
  <si>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</si>
  <si>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</si>
  <si>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</si>
  <si>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</si>
  <si>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</si>
  <si>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</si>
  <si>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</si>
  <si>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</si>
  <si>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</si>
  <si>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</si>
  <si>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</si>
  <si>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</si>
  <si>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</si>
  <si>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</si>
  <si>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</si>
  <si>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</si>
  <si>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</si>
  <si>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</si>
  <si>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</si>
  <si>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</si>
  <si>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</si>
  <si>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</si>
  <si>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</si>
  <si>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</si>
  <si>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</si>
  <si>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</si>
  <si>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</si>
  <si>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</si>
  <si>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</si>
  <si>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</si>
  <si>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</si>
  <si>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</si>
  <si>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</si>
  <si>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</si>
  <si>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</si>
  <si>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</si>
  <si>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</si>
  <si>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</si>
  <si>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</si>
  <si>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</si>
  <si>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</si>
  <si>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</si>
  <si>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</si>
  <si>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</si>
  <si>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</si>
  <si>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</si>
  <si>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</si>
  <si>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</si>
  <si>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</si>
  <si>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</si>
  <si>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</si>
  <si>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</si>
  <si>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</si>
  <si>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</si>
  <si>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</si>
  <si>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</si>
  <si>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</si>
  <si>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</si>
  <si>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</si>
  <si>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</si>
  <si>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</si>
  <si>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</si>
  <si>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</si>
  <si>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</si>
  <si>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</si>
  <si>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</si>
  <si>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</si>
  <si>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</si>
  <si>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</si>
  <si>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</si>
  <si>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</si>
  <si>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</si>
  <si>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</si>
  <si>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</si>
  <si>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</si>
  <si>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</si>
  <si>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</si>
  <si>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</si>
  <si>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</si>
  <si>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</si>
  <si>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</si>
  <si>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</si>
  <si>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</si>
  <si>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</si>
  <si>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</si>
  <si>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</si>
  <si>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</si>
  <si>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</si>
  <si>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</si>
  <si>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</si>
  <si>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</si>
  <si>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</si>
  <si>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</si>
  <si>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</si>
  <si>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</si>
  <si>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</si>
  <si>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</si>
  <si>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</si>
  <si>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</si>
  <si>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</si>
  <si>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</si>
  <si>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</si>
  <si>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</si>
  <si>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</si>
  <si>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</si>
  <si>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</si>
  <si>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</si>
  <si>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</si>
  <si>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</si>
  <si>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</si>
  <si>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</si>
  <si>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</si>
  <si>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</si>
  <si>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</si>
  <si>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</si>
  <si>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</si>
  <si>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</si>
  <si>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</si>
  <si>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</si>
  <si>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</si>
  <si>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</si>
  <si>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</si>
  <si>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</si>
  <si>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</si>
  <si>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</si>
  <si>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</si>
  <si>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</si>
  <si>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</si>
  <si>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</si>
  <si>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</si>
  <si>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</si>
  <si>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</si>
  <si>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</si>
  <si>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</si>
  <si>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</si>
  <si>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</si>
  <si>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</si>
  <si>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</si>
  <si>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</si>
  <si>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</si>
  <si>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</si>
  <si>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</si>
  <si>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</si>
  <si>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</si>
  <si>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</si>
  <si>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</si>
  <si>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</si>
  <si>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</si>
  <si>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</si>
  <si>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</si>
  <si>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</si>
  <si>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</si>
  <si>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</si>
  <si>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</si>
  <si>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</si>
  <si>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</si>
  <si>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</si>
  <si>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</si>
  <si>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</si>
  <si>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</si>
  <si>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</si>
  <si>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</si>
  <si>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</si>
  <si>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</si>
  <si>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</si>
  <si>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</si>
  <si>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</si>
  <si>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</si>
  <si>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</si>
  <si>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</si>
  <si>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</si>
  <si>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</si>
  <si>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</si>
  <si>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</si>
  <si>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</si>
  <si>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</si>
  <si>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</si>
  <si>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</si>
  <si>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</si>
  <si>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</si>
  <si>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</si>
  <si>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</si>
  <si>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</si>
  <si>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</si>
  <si>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</si>
  <si>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</si>
  <si>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</si>
  <si>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</si>
  <si>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</si>
  <si>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</si>
  <si>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</si>
  <si>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</si>
  <si>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</si>
  <si>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</si>
  <si>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</si>
  <si>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</si>
  <si>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</si>
  <si>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</si>
  <si>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</si>
  <si>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</si>
  <si>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</si>
  <si>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</si>
  <si>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</si>
  <si>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</si>
  <si>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</si>
  <si>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</si>
  <si>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</si>
  <si>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</si>
  <si>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</si>
  <si>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</si>
  <si>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</si>
  <si>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</si>
  <si>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</si>
  <si>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</si>
  <si>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</si>
  <si>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</si>
  <si>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</si>
  <si>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</si>
  <si>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</si>
  <si>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</si>
  <si>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</si>
  <si>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</si>
  <si>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</si>
  <si>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</si>
  <si>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</si>
  <si>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</si>
  <si>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</si>
  <si>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</si>
  <si>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</si>
  <si>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</si>
  <si>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</si>
  <si>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</si>
  <si>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</si>
  <si>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</si>
  <si>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</si>
  <si>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</si>
  <si>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</si>
  <si>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</si>
  <si>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</si>
  <si>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</si>
  <si>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</si>
  <si>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</si>
  <si>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</si>
  <si>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</si>
  <si>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</si>
  <si>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</si>
  <si>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</si>
  <si>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</si>
  <si>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</si>
  <si>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</si>
  <si>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</si>
  <si>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</si>
  <si>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</si>
  <si>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</si>
  <si>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</si>
  <si>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</si>
  <si>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</si>
  <si>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</si>
  <si>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</si>
  <si>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</si>
  <si>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</si>
  <si>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</si>
  <si>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</si>
  <si>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</si>
  <si>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</si>
  <si>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</si>
  <si>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</si>
  <si>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</si>
  <si>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</si>
  <si>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</si>
  <si>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</si>
  <si>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</si>
  <si>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</si>
  <si>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</si>
  <si>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</si>
  <si>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</si>
  <si>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</si>
  <si>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</si>
  <si>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</si>
  <si>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</si>
  <si>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</si>
  <si>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</si>
  <si>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</si>
  <si>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</si>
  <si>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</si>
  <si>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</si>
  <si>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</si>
  <si>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</si>
  <si>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</si>
  <si>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</si>
  <si>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</si>
  <si>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</si>
  <si>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</si>
  <si>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</si>
  <si>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</si>
  <si>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</si>
  <si>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</si>
  <si>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</si>
  <si>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</si>
  <si>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</si>
  <si>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</si>
  <si>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</si>
  <si>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</si>
  <si>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</si>
  <si>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</si>
  <si>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</si>
  <si>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</si>
  <si>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</si>
  <si>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</si>
  <si>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</si>
  <si>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</si>
  <si>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</si>
  <si>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</si>
  <si>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</si>
  <si>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</si>
  <si>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</si>
  <si>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</si>
  <si>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</si>
  <si>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</si>
  <si>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</si>
  <si>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</si>
  <si>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</si>
  <si>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</si>
  <si>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</si>
  <si>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</si>
  <si>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</si>
  <si>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</si>
  <si>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</si>
  <si>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</si>
  <si>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</si>
  <si>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</si>
  <si>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</si>
  <si>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</si>
  <si>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</si>
  <si>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</si>
  <si>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</si>
  <si>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</si>
  <si>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</si>
  <si>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</si>
  <si>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</si>
  <si>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</si>
  <si>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</si>
  <si>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</si>
  <si>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</si>
  <si>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</si>
  <si>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</si>
  <si>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</si>
  <si>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</si>
  <si>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</si>
  <si>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</si>
  <si>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</si>
  <si>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</si>
  <si>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</si>
  <si>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</si>
  <si>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</si>
  <si>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</si>
  <si>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</si>
  <si>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</si>
  <si>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</si>
  <si>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</si>
  <si>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</si>
  <si>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</si>
  <si>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</si>
  <si>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</si>
  <si>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</si>
  <si>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</si>
  <si>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</si>
  <si>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</si>
  <si>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</si>
  <si>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</si>
  <si>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</si>
  <si>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</si>
  <si>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</si>
  <si>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</si>
  <si>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</si>
  <si>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</si>
  <si>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</si>
  <si>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</si>
  <si>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</si>
  <si>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</si>
  <si>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</si>
  <si>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</si>
  <si>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</si>
  <si>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</si>
  <si>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</si>
  <si>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</si>
  <si>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</si>
  <si>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</si>
  <si>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</si>
  <si>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</si>
  <si>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</si>
  <si>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</si>
  <si>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</si>
  <si>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</si>
  <si>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</si>
  <si>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</si>
  <si>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</si>
  <si>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</si>
  <si>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</si>
  <si>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</si>
  <si>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</si>
  <si>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</si>
  <si>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</si>
  <si>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</si>
  <si>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</si>
  <si>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</si>
  <si>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</si>
  <si>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</si>
  <si>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</si>
  <si>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</si>
  <si>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</si>
  <si>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</si>
  <si>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</si>
  <si>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</si>
  <si>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</si>
  <si>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</si>
  <si>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</si>
  <si>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</si>
  <si>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</si>
  <si>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</si>
  <si>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</si>
  <si>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</si>
  <si>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</si>
  <si>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</si>
  <si>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</si>
  <si>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</si>
  <si>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</si>
  <si>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</si>
  <si>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</si>
  <si>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</si>
  <si>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</si>
  <si>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</si>
  <si>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</si>
  <si>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</si>
  <si>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</si>
  <si>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</si>
  <si>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</si>
  <si>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</si>
  <si>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</si>
  <si>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</si>
  <si>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</si>
  <si>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</si>
  <si>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</si>
  <si>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</si>
  <si>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</si>
  <si>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</si>
  <si>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</si>
  <si>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</si>
  <si>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</si>
  <si>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</si>
  <si>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</si>
  <si>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</si>
  <si>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</si>
  <si>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</si>
  <si>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</si>
  <si>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</si>
  <si>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</si>
  <si>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</si>
  <si>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</si>
  <si>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</si>
  <si>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</si>
  <si>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</si>
  <si>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</si>
  <si>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</si>
  <si>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</si>
  <si>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</si>
  <si>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</si>
  <si>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</si>
  <si>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</si>
  <si>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</si>
  <si>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</si>
  <si>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</si>
  <si>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</si>
  <si>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</si>
  <si>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</si>
  <si>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</si>
  <si>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</si>
  <si>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</si>
  <si>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</si>
  <si>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</si>
  <si>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</si>
  <si>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</si>
  <si>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</si>
  <si>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</si>
  <si>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</si>
  <si>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</si>
  <si>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</si>
  <si>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</si>
  <si>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</si>
  <si>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</si>
  <si>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</si>
  <si>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</si>
  <si>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</si>
  <si>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</si>
  <si>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</si>
  <si>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</si>
  <si>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</si>
  <si>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</si>
  <si>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</si>
  <si>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</si>
  <si>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</si>
  <si>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</si>
  <si>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</si>
  <si>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</si>
  <si>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</si>
  <si>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</si>
  <si>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</si>
  <si>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</si>
  <si>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</si>
  <si>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</si>
  <si>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</si>
  <si>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</si>
  <si>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</si>
  <si>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</si>
  <si>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</si>
  <si>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</si>
  <si>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</si>
  <si>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</si>
  <si>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</si>
  <si>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</si>
  <si>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</si>
  <si>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</si>
  <si>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</si>
  <si>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</si>
  <si>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</si>
  <si>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</si>
  <si>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</si>
  <si>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</si>
  <si>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</si>
  <si>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</si>
  <si>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</si>
  <si>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</si>
  <si>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</si>
  <si>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</si>
  <si>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</si>
  <si>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</si>
  <si>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</si>
  <si>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</si>
  <si>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</si>
  <si>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</si>
  <si>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</si>
  <si>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</si>
  <si>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</si>
  <si>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</si>
  <si>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</si>
  <si>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</si>
  <si>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</si>
  <si>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</si>
  <si>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</si>
  <si>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</si>
  <si>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</si>
  <si>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</si>
  <si>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</si>
  <si>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</si>
  <si>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</si>
  <si>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</si>
  <si>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</si>
  <si>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</si>
  <si>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</si>
  <si>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</si>
  <si>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</si>
  <si>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</si>
  <si>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</si>
  <si>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</si>
  <si>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</si>
  <si>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</si>
  <si>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</si>
  <si>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</si>
  <si>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</si>
  <si>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</si>
  <si>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</si>
  <si>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</si>
  <si>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</si>
  <si>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</si>
  <si>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</si>
  <si>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</si>
  <si>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</si>
  <si>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</si>
  <si>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</si>
  <si>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</si>
  <si>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</si>
  <si>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</si>
  <si>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</si>
  <si>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</si>
  <si>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</si>
  <si>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</si>
  <si>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</si>
  <si>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</si>
  <si>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</si>
  <si>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</si>
  <si>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</si>
  <si>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</si>
  <si>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</si>
  <si>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</si>
  <si>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</si>
  <si>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</si>
  <si>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</si>
  <si>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</si>
  <si>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</si>
  <si>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</si>
  <si>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</si>
  <si>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</si>
  <si>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</si>
  <si>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</si>
  <si>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</si>
  <si>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</si>
  <si>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</si>
  <si>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</si>
  <si>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</si>
  <si>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</si>
  <si>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</si>
  <si>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</si>
  <si>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</si>
  <si>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</si>
  <si>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</si>
  <si>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</si>
  <si>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</si>
  <si>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</si>
  <si>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</si>
  <si>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</si>
  <si>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</si>
  <si>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</si>
  <si>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</si>
  <si>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</si>
  <si>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</si>
  <si>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</si>
  <si>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</si>
  <si>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</si>
  <si>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</si>
  <si>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</si>
  <si>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</si>
  <si>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</si>
  <si>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</si>
  <si>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</si>
  <si>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</si>
  <si>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</si>
  <si>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</si>
  <si>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</si>
  <si>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</si>
  <si>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</si>
  <si>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</si>
  <si>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</si>
  <si>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</si>
  <si>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</si>
  <si>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</si>
  <si>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</si>
  <si>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</si>
  <si>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</si>
  <si>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</si>
  <si>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</si>
  <si>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</si>
  <si>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</si>
  <si>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</si>
  <si>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</si>
  <si>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</si>
  <si>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</si>
  <si>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</si>
  <si>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</si>
  <si>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</si>
  <si>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</si>
  <si>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</si>
  <si>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</si>
  <si>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</si>
  <si>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</si>
  <si>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</si>
  <si>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</si>
  <si>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</si>
  <si>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</si>
  <si>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</si>
  <si>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</si>
  <si>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</si>
  <si>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</si>
  <si>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</si>
  <si>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</si>
  <si>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</si>
  <si>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</si>
  <si>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</si>
  <si>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</si>
  <si>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</si>
  <si>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</si>
  <si>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</si>
  <si>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</si>
  <si>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</si>
  <si>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</si>
  <si>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</si>
  <si>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</si>
  <si>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</si>
  <si>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</si>
  <si>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</si>
  <si>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</si>
  <si>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</si>
  <si>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</si>
  <si>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</si>
  <si>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</si>
  <si>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</si>
  <si>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</si>
  <si>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</si>
  <si>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</si>
  <si>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</si>
  <si>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</si>
  <si>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</si>
  <si>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</si>
  <si>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</si>
  <si>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</si>
  <si>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</si>
  <si>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</si>
  <si>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</si>
  <si>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</si>
  <si>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</si>
  <si>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</si>
  <si>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</si>
  <si>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</si>
  <si>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</si>
  <si>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</si>
  <si>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</si>
  <si>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</si>
  <si>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</si>
  <si>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</si>
  <si>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</si>
  <si>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</si>
  <si>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</si>
  <si>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</si>
  <si>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</si>
  <si>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</si>
  <si>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</si>
  <si>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</si>
  <si>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</si>
  <si>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</si>
  <si>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</si>
  <si>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</si>
  <si>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</si>
  <si>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</si>
  <si>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</si>
  <si>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</si>
  <si>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</si>
  <si>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</si>
  <si>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</si>
  <si>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</si>
  <si>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</si>
  <si>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</si>
  <si>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</si>
  <si>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</si>
  <si>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</si>
  <si>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</si>
  <si>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</si>
  <si>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</si>
  <si>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</si>
  <si>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</si>
  <si>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</si>
  <si>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</si>
  <si>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</si>
  <si>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</si>
  <si>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</si>
  <si>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</si>
  <si>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</si>
  <si>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</si>
  <si>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</si>
  <si>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</si>
  <si>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</si>
  <si>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</si>
  <si>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</si>
  <si>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</si>
  <si>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</si>
  <si>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</si>
  <si>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</si>
  <si>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</si>
  <si>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</si>
  <si>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</si>
  <si>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</si>
  <si>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</si>
  <si>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</si>
  <si>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</si>
  <si>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</si>
  <si>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</si>
  <si>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</si>
  <si>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</si>
  <si>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</si>
  <si>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</si>
  <si>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</si>
  <si>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</si>
  <si>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</si>
  <si>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</si>
  <si>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</si>
  <si>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</si>
  <si>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</si>
  <si>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</si>
  <si>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</si>
  <si>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</si>
  <si>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</si>
  <si>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</si>
  <si>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</si>
  <si>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</si>
  <si>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</si>
  <si>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</si>
  <si>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</si>
  <si>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</si>
  <si>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</si>
  <si>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</si>
  <si>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</si>
  <si>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</si>
  <si>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</si>
  <si>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</si>
  <si>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</si>
  <si>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</si>
  <si>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</si>
  <si>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</si>
  <si>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</si>
  <si>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</si>
  <si>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</si>
  <si>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</si>
  <si>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</si>
  <si>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</si>
  <si>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</si>
  <si>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</si>
  <si>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</si>
  <si>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</si>
  <si>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</si>
  <si>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</si>
  <si>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</si>
  <si>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</si>
  <si>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</si>
  <si>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</si>
  <si>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</si>
  <si>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</si>
  <si>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</si>
  <si>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</si>
  <si>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</si>
  <si>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</si>
  <si>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</si>
  <si>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</si>
  <si>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</si>
  <si>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</si>
  <si>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</si>
  <si>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</si>
  <si>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</si>
  <si>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</si>
  <si>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</si>
  <si>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</si>
  <si>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</si>
  <si>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</si>
  <si>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</si>
  <si>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</si>
  <si>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</si>
  <si>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</si>
  <si>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</si>
  <si>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</si>
  <si>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</si>
  <si>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</si>
  <si>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</si>
  <si>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</si>
  <si>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</si>
  <si>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</si>
  <si>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</si>
  <si>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</si>
  <si>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</si>
  <si>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</si>
  <si>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</si>
  <si>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</si>
  <si>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</si>
  <si>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</si>
  <si>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</si>
  <si>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</si>
  <si>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</si>
  <si>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</si>
  <si>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</si>
  <si>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</si>
  <si>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</si>
  <si>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</si>
  <si>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</si>
  <si>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</si>
  <si>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</si>
  <si>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</si>
  <si>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</si>
  <si>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</si>
  <si>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</si>
  <si>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</si>
  <si>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</si>
  <si>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</si>
  <si>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</si>
  <si>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</si>
  <si>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</si>
  <si>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</si>
  <si>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</si>
  <si>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</si>
  <si>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</si>
  <si>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</si>
  <si>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</si>
  <si>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</si>
  <si>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</si>
  <si>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</si>
  <si>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</si>
  <si>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</si>
  <si>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</si>
  <si>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</si>
  <si>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</si>
  <si>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</si>
  <si>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</si>
  <si>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</si>
  <si>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</si>
  <si>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</si>
  <si>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</si>
  <si>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</si>
  <si>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</si>
  <si>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</si>
  <si>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</si>
  <si>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</si>
  <si>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</si>
  <si>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</si>
  <si>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</si>
  <si>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</si>
  <si>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</si>
  <si>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</si>
  <si>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</si>
  <si>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</si>
  <si>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</si>
  <si>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</si>
  <si>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</si>
  <si>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</si>
  <si>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</si>
  <si>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</si>
  <si>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</si>
  <si>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</si>
  <si>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</si>
  <si>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</si>
  <si>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</si>
  <si>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</si>
  <si>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</si>
  <si>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</si>
  <si>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</si>
  <si>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</si>
  <si>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</si>
  <si>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</si>
  <si>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</si>
  <si>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</si>
  <si>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</si>
  <si>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</si>
  <si>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</si>
  <si>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</si>
  <si>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</si>
  <si>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</si>
  <si>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</si>
  <si>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</si>
  <si>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</si>
  <si>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</si>
  <si>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</si>
  <si>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</si>
  <si>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</si>
  <si>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</si>
  <si>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</si>
  <si>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</si>
  <si>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</si>
  <si>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</si>
  <si>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</si>
  <si>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</si>
  <si>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</si>
  <si>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</si>
  <si>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</si>
  <si>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</si>
  <si>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</si>
  <si>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</si>
  <si>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</si>
  <si>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</si>
  <si>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</si>
  <si>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</si>
  <si>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</si>
  <si>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</si>
  <si>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</si>
  <si>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</si>
  <si>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</si>
  <si>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</si>
  <si>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</si>
  <si>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</si>
  <si>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</si>
  <si>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</si>
  <si>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</si>
  <si>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</si>
  <si>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</si>
  <si>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</si>
  <si>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</si>
  <si>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</si>
  <si>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</si>
  <si>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</si>
  <si>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</si>
  <si>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</si>
  <si>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</si>
  <si>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</si>
  <si>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</si>
  <si>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</si>
  <si>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</si>
  <si>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</si>
  <si>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</si>
  <si>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</si>
  <si>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</si>
  <si>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</si>
  <si>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</si>
  <si>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</si>
  <si>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</si>
  <si>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</si>
  <si>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</si>
  <si>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</si>
  <si>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</si>
  <si>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</si>
  <si>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</si>
  <si>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</si>
  <si>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</si>
  <si>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</si>
  <si>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</si>
  <si>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</si>
  <si>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</si>
  <si>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</si>
  <si>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</si>
  <si>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</si>
  <si>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</si>
  <si>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</si>
  <si>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</si>
  <si>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</si>
  <si>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</si>
  <si>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</si>
  <si>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</si>
  <si>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</si>
  <si>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</si>
  <si>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</si>
  <si>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</si>
  <si>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</si>
  <si>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</si>
  <si>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</si>
  <si>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</si>
  <si>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</si>
  <si>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</si>
  <si>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</si>
  <si>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</si>
  <si>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</si>
  <si>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</si>
  <si>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</si>
  <si>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</si>
  <si>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</si>
  <si>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</si>
  <si>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</si>
  <si>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</si>
  <si>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</si>
  <si>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</si>
  <si>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</si>
  <si>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</si>
  <si>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</si>
  <si>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</si>
  <si>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</si>
  <si>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</si>
  <si>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</si>
  <si>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</si>
  <si>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</si>
  <si>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</si>
  <si>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</si>
  <si>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</si>
  <si>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</si>
  <si>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</si>
  <si>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</si>
  <si>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</si>
  <si>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</si>
  <si>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</si>
  <si>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</si>
  <si>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</si>
  <si>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</si>
  <si>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</si>
  <si>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</si>
  <si>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</si>
  <si>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</si>
  <si>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</si>
  <si>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</si>
  <si>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</si>
  <si>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</si>
  <si>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</si>
  <si>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</si>
  <si>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</si>
  <si>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</si>
  <si>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</si>
  <si>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</si>
  <si>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</si>
  <si>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</si>
  <si>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</si>
  <si>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</si>
  <si>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</si>
  <si>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</si>
  <si>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</si>
  <si>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</si>
  <si>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</si>
  <si>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</si>
  <si>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</si>
  <si>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</si>
  <si>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</si>
  <si>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</si>
  <si>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</si>
  <si>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</si>
  <si>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</si>
  <si>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</si>
  <si>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</si>
  <si>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</si>
  <si>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</si>
  <si>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</si>
  <si>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</si>
  <si>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</si>
  <si>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</si>
  <si>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</si>
  <si>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</si>
  <si>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</si>
  <si>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</si>
  <si>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</si>
  <si>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</si>
  <si>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</si>
  <si>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</si>
  <si>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</si>
  <si>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</si>
  <si>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</si>
  <si>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</si>
  <si>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</si>
  <si>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</si>
  <si>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</si>
  <si>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</si>
  <si>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</si>
  <si>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</si>
  <si>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</si>
  <si>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</si>
  <si>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</si>
  <si>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</si>
  <si>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</si>
  <si>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</si>
  <si>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</si>
  <si>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</si>
  <si>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</si>
  <si>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</si>
  <si>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</si>
  <si>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</si>
  <si>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</si>
  <si>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</si>
  <si>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</si>
  <si>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</si>
  <si>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</si>
  <si>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</si>
  <si>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</si>
  <si>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</si>
  <si>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</si>
  <si>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</si>
  <si>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</si>
  <si>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</si>
  <si>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</si>
  <si>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</si>
  <si>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</si>
  <si>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</si>
  <si>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</si>
  <si>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</si>
  <si>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</si>
  <si>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</si>
  <si>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</si>
  <si>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</si>
  <si>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</si>
  <si>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</si>
  <si>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</si>
  <si>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</si>
  <si>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</si>
  <si>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</si>
  <si>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</si>
  <si>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</si>
  <si>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</si>
  <si>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</si>
  <si>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</si>
  <si>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</si>
  <si>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</si>
  <si>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</si>
  <si>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</si>
  <si>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</si>
  <si>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</si>
  <si>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</si>
  <si>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</si>
  <si>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</si>
  <si>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</si>
  <si>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</si>
  <si>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</si>
  <si>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</si>
  <si>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</si>
  <si>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</si>
  <si>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</si>
  <si>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</si>
  <si>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</si>
  <si>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</si>
  <si>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</si>
  <si>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</si>
  <si>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</si>
  <si>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</si>
  <si>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</si>
  <si>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</si>
  <si>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</si>
  <si>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</si>
  <si>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</si>
  <si>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</si>
  <si>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</si>
  <si>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</si>
  <si>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</si>
  <si>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</si>
  <si>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</si>
  <si>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</si>
  <si>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</si>
  <si>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</si>
  <si>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</si>
  <si>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</si>
  <si>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</si>
  <si>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</si>
  <si>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</si>
  <si>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</si>
  <si>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</si>
  <si>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</si>
  <si>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</si>
  <si>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</si>
  <si>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</si>
  <si>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</si>
  <si>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</si>
  <si>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</si>
  <si>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</si>
  <si>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</si>
  <si>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</si>
  <si>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</si>
  <si>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</si>
  <si>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</si>
  <si>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</si>
  <si>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</si>
  <si>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</si>
  <si>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</si>
  <si>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</si>
  <si>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</si>
  <si>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</si>
  <si>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</si>
  <si>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</si>
  <si>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</si>
  <si>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</si>
  <si>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</si>
  <si>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</si>
  <si>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</si>
  <si>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</si>
  <si>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</si>
  <si>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</si>
  <si>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</si>
  <si>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</si>
  <si>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</si>
  <si>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</si>
  <si>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</si>
  <si>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</si>
  <si>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</si>
  <si>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</si>
  <si>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</si>
  <si>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</si>
  <si>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</si>
  <si>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</si>
  <si>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</si>
  <si>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</si>
  <si>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</si>
  <si>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</si>
  <si>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</si>
  <si>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</si>
  <si>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</si>
  <si>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</si>
  <si>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</si>
  <si>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</si>
  <si>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</si>
  <si>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</si>
  <si>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</si>
  <si>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</si>
  <si>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</si>
  <si>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</si>
  <si>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</si>
  <si>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</si>
  <si>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</si>
  <si>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</si>
  <si>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</si>
  <si>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</si>
  <si>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</si>
  <si>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</si>
  <si>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</si>
  <si>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</si>
  <si>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</si>
  <si>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</si>
  <si>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</si>
  <si>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</si>
  <si>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</si>
  <si>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</si>
  <si>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</si>
  <si>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</si>
  <si>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</si>
  <si>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</si>
  <si>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</si>
  <si>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</si>
  <si>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</si>
  <si>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</si>
  <si>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</si>
  <si>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</si>
  <si>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</si>
  <si>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</si>
  <si>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</si>
  <si>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</si>
  <si>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</si>
  <si>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</si>
  <si>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</si>
  <si>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</si>
  <si>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</si>
  <si>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</si>
  <si>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</si>
  <si>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</si>
  <si>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</si>
  <si>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</si>
  <si>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</si>
  <si>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</si>
  <si>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</si>
  <si>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</si>
  <si>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</si>
  <si>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</si>
  <si>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</si>
  <si>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</si>
  <si>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</si>
  <si>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</si>
  <si>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</si>
  <si>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</si>
  <si>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</si>
  <si>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</si>
  <si>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</si>
  <si>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</si>
  <si>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</si>
  <si>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</si>
  <si>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</si>
  <si>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</si>
  <si>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</si>
  <si>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</si>
  <si>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</si>
  <si>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</si>
  <si>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</si>
  <si>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</si>
  <si>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</si>
  <si>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</si>
  <si>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</si>
  <si>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</si>
  <si>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</si>
  <si>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</si>
  <si>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</si>
  <si>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</si>
  <si>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</si>
  <si>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</si>
  <si>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</si>
  <si>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</si>
  <si>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</si>
  <si>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</si>
  <si>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</si>
  <si>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</si>
  <si>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</si>
  <si>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</si>
  <si>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</si>
  <si>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</si>
  <si>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</si>
  <si>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</si>
  <si>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</si>
  <si>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</si>
  <si>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</si>
  <si>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</si>
  <si>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</si>
  <si>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</si>
  <si>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</si>
  <si>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</si>
  <si>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</si>
  <si>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</si>
  <si>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</si>
  <si>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</si>
  <si>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</si>
  <si>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</si>
  <si>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</si>
  <si>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</si>
  <si>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</si>
  <si>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</si>
  <si>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</si>
  <si>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</si>
  <si>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</si>
  <si>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</si>
  <si>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</si>
  <si>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</si>
  <si>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</si>
  <si>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</si>
  <si>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</si>
  <si>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</si>
  <si>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</si>
  <si>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</si>
  <si>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</si>
  <si>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</si>
  <si>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</si>
  <si>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</si>
  <si>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</si>
  <si>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</si>
  <si>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</si>
  <si>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</si>
  <si>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</si>
  <si>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</si>
  <si>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</si>
  <si>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</si>
  <si>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</si>
  <si>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</si>
  <si>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</si>
  <si>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</si>
  <si>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</si>
  <si>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</si>
  <si>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</si>
  <si>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</si>
  <si>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</si>
  <si>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</si>
  <si>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</si>
  <si>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</si>
  <si>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</si>
  <si>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</si>
  <si>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</si>
  <si>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</si>
  <si>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</si>
  <si>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</si>
  <si>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</si>
  <si>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</si>
  <si>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</si>
  <si>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</si>
  <si>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</si>
  <si>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</si>
  <si>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</si>
  <si>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</si>
  <si>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</si>
  <si>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</si>
  <si>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</si>
  <si>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</si>
  <si>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</si>
  <si>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</si>
  <si>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</si>
  <si>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</si>
  <si>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</si>
  <si>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</si>
  <si>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</si>
  <si>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</si>
  <si>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</si>
  <si>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</si>
  <si>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</si>
  <si>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</si>
  <si>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</si>
  <si>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</si>
  <si>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</si>
  <si>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</si>
  <si>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</si>
  <si>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</si>
  <si>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</si>
  <si>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</si>
  <si>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</si>
  <si>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</si>
  <si>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</si>
  <si>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</si>
  <si>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</si>
  <si>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</si>
  <si>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</si>
  <si>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</si>
  <si>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</si>
  <si>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</si>
  <si>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</si>
  <si>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</si>
  <si>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</si>
  <si>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</si>
  <si>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</si>
  <si>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</si>
  <si>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</si>
  <si>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</si>
  <si>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</si>
  <si>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</si>
  <si>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</si>
  <si>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</si>
  <si>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</si>
  <si>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</si>
  <si>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</si>
  <si>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</si>
  <si>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</si>
  <si>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</si>
  <si>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</si>
  <si>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</si>
  <si>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</si>
  <si>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</si>
  <si>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</si>
  <si>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</si>
  <si>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</si>
  <si>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</si>
  <si>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</si>
  <si>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</si>
  <si>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</si>
  <si>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</si>
  <si>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</si>
  <si>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</si>
  <si>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</si>
  <si>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</si>
  <si>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</si>
  <si>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</si>
  <si>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</si>
  <si>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</si>
  <si>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</si>
  <si>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</si>
  <si>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</si>
  <si>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</si>
  <si>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</si>
  <si>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</si>
  <si>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</si>
  <si>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</si>
  <si>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</si>
  <si>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</si>
  <si>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</si>
  <si>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</si>
  <si>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</si>
  <si>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</si>
  <si>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</si>
  <si>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</si>
  <si>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</si>
  <si>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</si>
  <si>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</si>
  <si>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</si>
  <si>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</si>
  <si>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</si>
  <si>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</si>
  <si>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</si>
  <si>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</si>
  <si>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</si>
  <si>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</si>
  <si>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</si>
  <si>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</si>
  <si>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</si>
  <si>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</si>
  <si>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</si>
  <si>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</si>
  <si>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</si>
  <si>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</si>
  <si>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</si>
  <si>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</si>
  <si>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</si>
  <si>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</si>
  <si>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</si>
  <si>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</si>
  <si>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</si>
  <si>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</si>
  <si>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</si>
  <si>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</si>
  <si>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</si>
  <si>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</si>
  <si>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</si>
  <si>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</si>
  <si>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</si>
  <si>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</si>
  <si>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</si>
  <si>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</si>
  <si>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</si>
  <si>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</si>
  <si>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</si>
  <si>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</si>
  <si>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</si>
  <si>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</si>
  <si>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</si>
  <si>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</si>
  <si>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</si>
  <si>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</si>
  <si>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</si>
  <si>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</si>
  <si>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</si>
  <si>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</si>
  <si>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</si>
  <si>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</si>
  <si>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</si>
  <si>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</si>
  <si>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</si>
  <si>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</si>
  <si>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</si>
  <si>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</si>
  <si>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</si>
  <si>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</si>
  <si>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</si>
  <si>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</si>
  <si>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</si>
  <si>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</si>
  <si>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</si>
  <si>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</si>
  <si>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</si>
  <si>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</si>
  <si>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</si>
  <si>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</si>
  <si>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</si>
  <si>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</si>
  <si>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</si>
  <si>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</si>
  <si>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</si>
  <si>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</si>
  <si>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</si>
  <si>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</si>
  <si>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</si>
  <si>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</si>
  <si>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</si>
  <si>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</si>
  <si>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</si>
  <si>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</si>
  <si>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</si>
  <si>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</si>
  <si>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</si>
  <si>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</si>
  <si>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</si>
  <si>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</si>
  <si>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</si>
  <si>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</si>
  <si>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</si>
  <si>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</si>
  <si>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</si>
  <si>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</si>
  <si>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</si>
  <si>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</si>
  <si>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</si>
  <si>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</si>
  <si>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</si>
  <si>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</si>
  <si>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</si>
  <si>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</si>
  <si>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</si>
  <si>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</si>
  <si>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</si>
  <si>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</si>
  <si>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</si>
  <si>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</si>
  <si>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</si>
  <si>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</si>
  <si>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</si>
  <si>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</si>
  <si>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</si>
  <si>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</si>
  <si>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</si>
  <si>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</si>
  <si>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</si>
  <si>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</si>
  <si>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</si>
  <si>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</si>
  <si>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</si>
  <si>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</si>
  <si>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</si>
  <si>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</si>
  <si>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</si>
  <si>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</si>
  <si>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</si>
  <si>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</si>
  <si>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</si>
  <si>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</si>
  <si>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</si>
  <si>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</si>
  <si>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</si>
  <si>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</si>
  <si>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</si>
  <si>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</si>
  <si>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</si>
  <si>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</si>
  <si>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</si>
  <si>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</si>
  <si>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</si>
  <si>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</si>
  <si>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</si>
  <si>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</si>
  <si>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</si>
  <si>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</si>
  <si>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</si>
  <si>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</si>
  <si>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</si>
  <si>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</si>
  <si>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</si>
  <si>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</si>
  <si>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</si>
  <si>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</si>
  <si>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</si>
  <si>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</si>
  <si>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</si>
  <si>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</si>
  <si>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</si>
  <si>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</si>
  <si>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</si>
  <si>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</si>
  <si>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</si>
  <si>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</si>
  <si>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</si>
  <si>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</si>
  <si>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</si>
  <si>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</si>
  <si>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</si>
  <si>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</si>
  <si>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</si>
  <si>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</si>
  <si>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</si>
  <si>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</si>
  <si>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</si>
  <si>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</si>
  <si>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</si>
  <si>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</si>
  <si>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</si>
  <si>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</si>
  <si>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</si>
  <si>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</si>
  <si>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</si>
  <si>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</si>
  <si>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</si>
  <si>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</si>
  <si>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</si>
  <si>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</si>
  <si>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</si>
  <si>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</si>
  <si>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</si>
  <si>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</si>
  <si>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</si>
  <si>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</si>
  <si>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</si>
  <si>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</si>
  <si>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</si>
  <si>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</si>
  <si>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</si>
  <si>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</si>
  <si>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</si>
  <si>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</si>
  <si>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</si>
  <si>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</si>
  <si>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</si>
  <si>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</si>
  <si>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</si>
  <si>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</si>
  <si>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</si>
  <si>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</si>
  <si>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</si>
  <si>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</si>
  <si>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</si>
  <si>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</si>
  <si>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</si>
  <si>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</si>
  <si>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</si>
  <si>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</si>
  <si>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</si>
  <si>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</si>
  <si>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</si>
  <si>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</si>
  <si>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</si>
  <si>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</si>
  <si>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</si>
  <si>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</si>
  <si>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</si>
  <si>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</si>
  <si>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</si>
  <si>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</si>
  <si>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</si>
  <si>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</si>
  <si>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</si>
  <si>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</si>
  <si>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</si>
  <si>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</si>
  <si>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</si>
  <si>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</si>
  <si>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</si>
  <si>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</si>
  <si>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</si>
  <si>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</si>
  <si>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</si>
  <si>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</si>
  <si>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</si>
  <si>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</si>
  <si>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</si>
  <si>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</si>
  <si>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</si>
  <si>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</si>
  <si>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</si>
  <si>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</si>
  <si>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</si>
  <si>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</si>
  <si>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</si>
  <si>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</si>
  <si>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</si>
  <si>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</si>
  <si>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</si>
  <si>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</si>
  <si>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</si>
  <si>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</si>
  <si>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</si>
  <si>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</si>
  <si>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</si>
  <si>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</si>
  <si>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</si>
  <si>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</si>
  <si>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</si>
  <si>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</si>
  <si>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</si>
  <si>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</si>
  <si>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</si>
  <si>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</si>
  <si>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</si>
  <si>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</si>
  <si>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</si>
  <si>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</si>
  <si>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</si>
  <si>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</si>
  <si>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</si>
  <si>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</si>
  <si>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</si>
  <si>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</si>
  <si>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</si>
  <si>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</si>
  <si>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</si>
  <si>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</si>
  <si>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</si>
  <si>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</si>
  <si>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</si>
  <si>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</si>
  <si>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</si>
  <si>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</si>
  <si>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</si>
  <si>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</si>
  <si>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</si>
  <si>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</si>
  <si>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</si>
  <si>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</si>
  <si>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</si>
  <si>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</si>
  <si>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</si>
  <si>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</si>
  <si>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</si>
  <si>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</si>
  <si>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</si>
  <si>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</si>
  <si>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</si>
  <si>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</si>
  <si>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</si>
  <si>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</si>
  <si>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</si>
  <si>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</si>
  <si>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</si>
  <si>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</si>
  <si>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</si>
  <si>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</si>
  <si>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</si>
  <si>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</si>
  <si>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</si>
  <si>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</si>
  <si>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</si>
  <si>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</si>
  <si>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</si>
  <si>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</si>
  <si>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</si>
  <si>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</si>
  <si>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</si>
  <si>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</si>
  <si>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</si>
  <si>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</si>
  <si>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</si>
  <si>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</si>
  <si>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</si>
  <si>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</si>
  <si>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</si>
  <si>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</si>
  <si>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</si>
  <si>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</si>
  <si>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</si>
  <si>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</si>
  <si>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</si>
  <si>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</si>
  <si>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</si>
  <si>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</si>
  <si>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</si>
  <si>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</si>
  <si>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</si>
  <si>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</si>
  <si>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</si>
  <si>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</si>
  <si>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</si>
  <si>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</si>
  <si>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</si>
  <si>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</si>
  <si>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</si>
  <si>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</si>
  <si>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</si>
  <si>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</si>
  <si>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</si>
  <si>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</si>
  <si>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</si>
  <si>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</si>
  <si>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</si>
  <si>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</si>
  <si>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</si>
  <si>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</si>
  <si>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</si>
  <si>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</si>
  <si>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</si>
  <si>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</si>
  <si>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</si>
  <si>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</si>
  <si>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</si>
  <si>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</si>
  <si>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</si>
  <si>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</si>
  <si>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</si>
  <si>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</si>
  <si>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</si>
  <si>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</si>
  <si>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</si>
  <si>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</si>
  <si>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</si>
  <si>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</si>
  <si>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</si>
  <si>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</si>
  <si>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</si>
  <si>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</si>
  <si>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</si>
  <si>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</si>
  <si>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</si>
  <si>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</si>
  <si>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</si>
  <si>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</si>
  <si>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</si>
  <si>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</si>
  <si>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</si>
  <si>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</si>
  <si>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</si>
  <si>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</si>
  <si>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</si>
  <si>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</si>
  <si>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</si>
  <si>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</si>
  <si>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</si>
  <si>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</si>
  <si>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</si>
  <si>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</si>
  <si>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</si>
  <si>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</si>
  <si>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</si>
  <si>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</si>
  <si>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</si>
  <si>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</si>
  <si>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</si>
  <si>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</si>
  <si>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</si>
  <si>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</si>
  <si>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</si>
  <si>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</si>
  <si>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</si>
  <si>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</si>
  <si>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</si>
  <si>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</si>
  <si>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</si>
  <si>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</si>
  <si>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</si>
  <si>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</si>
  <si>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</si>
  <si>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</si>
  <si>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</si>
  <si>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</si>
  <si>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</si>
  <si>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</si>
  <si>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</si>
  <si>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</si>
  <si>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</si>
  <si>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</si>
  <si>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</si>
  <si>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</si>
  <si>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</si>
  <si>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</si>
  <si>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</si>
  <si>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</si>
  <si>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</si>
  <si>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</si>
  <si>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</si>
  <si>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</si>
  <si>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</si>
  <si>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</si>
  <si>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</si>
  <si>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</si>
  <si>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</si>
  <si>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</si>
  <si>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</si>
  <si>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</si>
  <si>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</si>
  <si>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</si>
  <si>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</si>
  <si>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</si>
  <si>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</si>
  <si>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</si>
  <si>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</si>
  <si>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</si>
  <si>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</si>
  <si>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</si>
  <si>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</si>
  <si>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</si>
  <si>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</si>
  <si>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</si>
  <si>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</si>
  <si>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</si>
  <si>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</si>
  <si>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</si>
  <si>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</si>
  <si>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</si>
  <si>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</si>
  <si>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</si>
  <si>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</si>
  <si>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</si>
  <si>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</si>
  <si>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</si>
  <si>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</si>
  <si>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</si>
  <si>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</si>
  <si>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</si>
  <si>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</si>
  <si>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</si>
  <si>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</si>
  <si>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</si>
  <si>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</si>
  <si>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</si>
  <si>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</si>
  <si>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</si>
  <si>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</si>
  <si>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</si>
  <si>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</si>
  <si>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</si>
  <si>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</si>
  <si>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</si>
  <si>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</si>
  <si>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</si>
  <si>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</si>
  <si>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</si>
  <si>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</si>
  <si>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</si>
  <si>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</si>
  <si>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</si>
  <si>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</si>
  <si>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</si>
  <si>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</si>
  <si>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</si>
  <si>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</si>
  <si>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</si>
  <si>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</si>
  <si>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</si>
  <si>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</si>
  <si>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</si>
  <si>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</si>
  <si>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</si>
  <si>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</si>
  <si>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</si>
  <si>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</si>
  <si>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</si>
  <si>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</si>
  <si>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</si>
  <si>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</si>
  <si>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</si>
  <si>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</si>
  <si>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</si>
  <si>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</si>
  <si>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</si>
  <si>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</si>
  <si>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</si>
  <si>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</si>
  <si>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</si>
  <si>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</si>
  <si>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</si>
  <si>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</si>
  <si>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</si>
  <si>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</si>
  <si>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</si>
  <si>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</si>
  <si>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</si>
  <si>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</si>
  <si>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</si>
  <si>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</si>
  <si>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</si>
  <si>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</si>
  <si>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</si>
  <si>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</si>
  <si>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</si>
  <si>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</si>
  <si>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</si>
  <si>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</si>
  <si>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</si>
  <si>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</si>
  <si>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</si>
  <si>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</si>
  <si>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</si>
  <si>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</si>
  <si>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</si>
  <si>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</si>
  <si>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</si>
  <si>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</si>
  <si>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</si>
  <si>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</si>
  <si>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</si>
  <si>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</si>
  <si>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</si>
  <si>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</si>
  <si>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</si>
  <si>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</si>
  <si>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</si>
  <si>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</si>
  <si>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</si>
  <si>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</si>
  <si>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</si>
  <si>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</si>
  <si>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</si>
  <si>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</si>
  <si>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</si>
  <si>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</si>
  <si>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</si>
  <si>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</si>
  <si>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</si>
  <si>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</si>
  <si>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</si>
  <si>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</si>
  <si>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</si>
  <si>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</si>
  <si>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</si>
  <si>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</si>
  <si>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</si>
  <si>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</si>
  <si>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</si>
  <si>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</si>
  <si>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</si>
  <si>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</si>
  <si>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</si>
  <si>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</si>
  <si>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</si>
  <si>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</si>
  <si>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</si>
  <si>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</si>
  <si>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</si>
  <si>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</si>
  <si>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</si>
  <si>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</si>
  <si>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</si>
  <si>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</si>
  <si>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</si>
  <si>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</si>
  <si>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</si>
  <si>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</si>
  <si>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</si>
  <si>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</si>
  <si>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</si>
  <si>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</si>
  <si>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</si>
  <si>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</si>
  <si>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</si>
  <si>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</si>
  <si>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</si>
  <si>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</si>
  <si>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</si>
  <si>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</si>
  <si>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</si>
  <si>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</si>
  <si>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</si>
  <si>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</si>
  <si>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</si>
  <si>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</si>
  <si>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</si>
  <si>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</si>
  <si>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</si>
  <si>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</si>
  <si>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</si>
  <si>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</si>
  <si>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</si>
  <si>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</si>
  <si>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</si>
  <si>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</si>
  <si>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</si>
  <si>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</si>
  <si>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</si>
  <si>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</si>
  <si>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</si>
  <si>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</si>
  <si>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</si>
  <si>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</si>
  <si>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</si>
  <si>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</si>
  <si>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</si>
  <si>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</si>
  <si>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</si>
  <si>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</si>
  <si>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</si>
  <si>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</si>
  <si>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</si>
  <si>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</si>
  <si>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</si>
  <si>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</si>
  <si>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</si>
  <si>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</si>
  <si>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</si>
  <si>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</si>
  <si>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</si>
  <si>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</si>
  <si>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</si>
  <si>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</si>
  <si>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</si>
  <si>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</si>
  <si>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</si>
  <si>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</si>
  <si>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</si>
  <si>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</si>
  <si>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</si>
  <si>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</si>
  <si>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</si>
  <si>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</si>
  <si>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</si>
  <si>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</si>
  <si>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</si>
  <si>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</si>
  <si>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</si>
  <si>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</si>
  <si>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</si>
  <si>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</si>
  <si>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</si>
  <si>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</si>
  <si>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</si>
  <si>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</si>
  <si>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</si>
  <si>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</si>
  <si>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</si>
  <si>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</si>
  <si>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</si>
  <si>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</si>
  <si>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</si>
  <si>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</si>
  <si>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</si>
  <si>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</si>
  <si>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</si>
  <si>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</si>
  <si>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</si>
  <si>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</si>
  <si>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</si>
  <si>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</si>
  <si>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</si>
  <si>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</si>
  <si>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</si>
  <si>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</si>
  <si>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</si>
  <si>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</si>
  <si>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</si>
  <si>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</si>
  <si>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</si>
  <si>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</si>
  <si>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</si>
  <si>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</si>
  <si>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</si>
  <si>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</si>
  <si>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</si>
  <si>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</si>
  <si>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</si>
  <si>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</si>
  <si>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</si>
  <si>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</si>
  <si>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</si>
  <si>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</si>
  <si>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</si>
  <si>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</si>
  <si>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</si>
  <si>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</si>
  <si>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</si>
  <si>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</si>
  <si>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</si>
  <si>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</si>
  <si>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</si>
  <si>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</si>
  <si>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</si>
  <si>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</si>
  <si>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</si>
  <si>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</si>
  <si>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</si>
  <si>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</si>
  <si>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</si>
  <si>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</si>
  <si>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</si>
  <si>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</si>
  <si>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</si>
  <si>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</si>
  <si>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</si>
  <si>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</si>
  <si>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</si>
  <si>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</si>
  <si>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</si>
  <si>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</si>
  <si>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</si>
  <si>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</si>
  <si>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</si>
  <si>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</si>
  <si>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</si>
  <si>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</si>
  <si>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</si>
  <si>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</si>
  <si>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</si>
  <si>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</si>
  <si>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</si>
  <si>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</si>
  <si>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</si>
  <si>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</si>
  <si>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</si>
  <si>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</si>
  <si>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</si>
  <si>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</si>
  <si>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</si>
  <si>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</si>
  <si>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</si>
  <si>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</si>
  <si>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</si>
  <si>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</si>
  <si>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</si>
  <si>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</si>
  <si>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</si>
  <si>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</si>
  <si>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</si>
  <si>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</si>
  <si>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</si>
  <si>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</si>
  <si>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</si>
  <si>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</si>
  <si>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</si>
  <si>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</si>
  <si>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</si>
  <si>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</si>
  <si>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</si>
  <si>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</si>
  <si>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</si>
  <si>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</si>
  <si>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</si>
  <si>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</si>
  <si>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</si>
  <si>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</si>
  <si>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</si>
  <si>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</si>
  <si>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</si>
  <si>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</si>
  <si>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</si>
  <si>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</si>
  <si>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</si>
  <si>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</si>
  <si>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</si>
  <si>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</si>
  <si>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</si>
  <si>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</si>
  <si>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</si>
  <si>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</si>
  <si>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</si>
  <si>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</si>
  <si>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</si>
  <si>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</si>
  <si>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</si>
  <si>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</si>
  <si>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</si>
  <si>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</si>
  <si>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</si>
  <si>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</si>
  <si>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</si>
  <si>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</si>
  <si>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</si>
  <si>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</si>
  <si>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</si>
  <si>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</si>
  <si>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</si>
  <si>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</si>
  <si>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</si>
  <si>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</si>
  <si>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</si>
  <si>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</si>
  <si>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</si>
  <si>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</si>
  <si>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</si>
  <si>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</si>
  <si>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</si>
  <si>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</si>
  <si>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</si>
  <si>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</si>
  <si>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</si>
  <si>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</si>
  <si>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</si>
  <si>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</si>
  <si>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</si>
  <si>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</si>
  <si>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</si>
  <si>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</si>
  <si>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</si>
  <si>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</si>
  <si>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</si>
  <si>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</si>
  <si>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</si>
  <si>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</si>
  <si>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</si>
  <si>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</si>
  <si>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</si>
  <si>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</si>
  <si>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</si>
  <si>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</si>
  <si>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</si>
  <si>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</si>
  <si>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</si>
  <si>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</si>
  <si>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</si>
  <si>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</si>
  <si>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</si>
  <si>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</si>
  <si>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</si>
  <si>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</si>
  <si>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</si>
  <si>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</si>
  <si>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</si>
  <si>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</si>
  <si>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</si>
  <si>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</si>
  <si>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</si>
  <si>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</si>
  <si>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</si>
  <si>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</si>
  <si>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</si>
  <si>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</si>
  <si>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</si>
  <si>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</si>
  <si>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</si>
  <si>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</si>
  <si>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</si>
  <si>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</si>
  <si>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</si>
  <si>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</si>
  <si>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</si>
  <si>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</si>
  <si>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</si>
  <si>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</si>
  <si>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</si>
  <si>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</si>
  <si>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</si>
  <si>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</si>
  <si>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</si>
  <si>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</si>
  <si>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</si>
  <si>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</si>
  <si>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</si>
  <si>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</si>
  <si>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</si>
  <si>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</si>
  <si>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</si>
  <si>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</si>
  <si>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</si>
  <si>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</si>
  <si>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</si>
  <si>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</si>
  <si>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</si>
  <si>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</si>
  <si>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</si>
  <si>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</si>
  <si>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</si>
  <si>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</si>
  <si>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</si>
  <si>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</si>
  <si>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</si>
  <si>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</si>
  <si>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</si>
  <si>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</si>
  <si>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</si>
  <si>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</si>
  <si>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</si>
  <si>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</si>
  <si>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</si>
  <si>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</si>
  <si>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</si>
  <si>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</si>
  <si>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</si>
  <si>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</si>
  <si>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</si>
  <si>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</si>
  <si>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</si>
  <si>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</si>
  <si>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</si>
  <si>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</si>
  <si>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</si>
  <si>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</si>
  <si>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</si>
  <si>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</si>
  <si>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</si>
  <si>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</si>
  <si>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</si>
  <si>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</si>
  <si>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</si>
  <si>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</si>
  <si>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</si>
  <si>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</si>
  <si>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</si>
  <si>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</si>
  <si>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</si>
  <si>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</si>
  <si>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</si>
  <si>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</si>
  <si>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</si>
  <si>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</si>
  <si>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</si>
  <si>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</si>
  <si>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</si>
  <si>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</si>
  <si>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</si>
  <si>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</si>
  <si>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</si>
  <si>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</si>
  <si>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</si>
  <si>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</si>
  <si>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</si>
  <si>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</si>
  <si>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</si>
  <si>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</si>
  <si>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</si>
  <si>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</si>
  <si>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</si>
  <si>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</si>
  <si>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</si>
  <si>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</si>
  <si>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</si>
  <si>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</si>
  <si>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</si>
  <si>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</si>
  <si>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</si>
  <si>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</si>
  <si>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</si>
  <si>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</si>
  <si>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</si>
  <si>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</si>
  <si>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</si>
  <si>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</si>
  <si>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</si>
  <si>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</si>
  <si>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</si>
  <si>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</si>
  <si>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</si>
  <si>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</si>
  <si>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</si>
  <si>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</si>
  <si>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</si>
  <si>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</si>
  <si>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</si>
  <si>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</si>
  <si>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</si>
  <si>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</si>
  <si>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</si>
  <si>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</si>
  <si>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</si>
  <si>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</si>
  <si>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</si>
  <si>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</si>
  <si>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</si>
  <si>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</si>
  <si>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</si>
  <si>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</si>
  <si>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</si>
  <si>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</si>
  <si>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</si>
  <si>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</si>
  <si>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</si>
  <si>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</si>
  <si>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</si>
  <si>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</si>
  <si>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</si>
  <si>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</si>
  <si>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</si>
  <si>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</si>
  <si>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</si>
  <si>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</si>
  <si>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</si>
  <si>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</si>
  <si>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</si>
  <si>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</si>
  <si>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</si>
  <si>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</si>
  <si>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</si>
  <si>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</si>
  <si>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</si>
  <si>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</si>
  <si>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</si>
  <si>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</si>
  <si>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</si>
  <si>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</si>
  <si>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</si>
  <si>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</si>
  <si>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</si>
  <si>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</si>
  <si>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</si>
  <si>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</si>
  <si>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</si>
  <si>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</si>
  <si>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</si>
  <si>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</si>
  <si>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</si>
  <si>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</si>
  <si>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</si>
  <si>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</si>
  <si>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</si>
  <si>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</si>
  <si>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</si>
  <si>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</si>
  <si>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</si>
  <si>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</si>
  <si>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</si>
  <si>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</si>
  <si>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</si>
  <si>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</si>
  <si>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</si>
  <si>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</si>
  <si>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</si>
  <si>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</si>
  <si>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</si>
  <si>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</si>
  <si>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</si>
  <si>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</si>
  <si>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</si>
  <si>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</si>
  <si>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</si>
  <si>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</si>
  <si>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</si>
  <si>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</si>
  <si>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</si>
  <si>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</si>
  <si>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</si>
  <si>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</si>
  <si>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</si>
  <si>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</si>
  <si>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</si>
  <si>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</si>
  <si>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</si>
  <si>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</si>
  <si>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</si>
  <si>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</si>
  <si>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</si>
  <si>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</si>
  <si>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</si>
  <si>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</si>
  <si>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</si>
  <si>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</si>
  <si>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</si>
  <si>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</si>
  <si>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</si>
  <si>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</si>
  <si>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</si>
  <si>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</si>
  <si>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</si>
  <si>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</si>
  <si>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</si>
  <si>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</si>
  <si>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</si>
  <si>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</si>
  <si>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</si>
  <si>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</si>
  <si>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</si>
  <si>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</si>
  <si>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</si>
  <si>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</si>
  <si>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</si>
  <si>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</si>
  <si>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</si>
  <si>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</si>
  <si>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</si>
  <si>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</si>
  <si>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</si>
  <si>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</si>
  <si>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</si>
  <si>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</si>
  <si>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</si>
  <si>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</si>
  <si>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</si>
  <si>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</si>
  <si>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</si>
  <si>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</si>
  <si>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</si>
  <si>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</si>
  <si>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</si>
  <si>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</si>
  <si>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</si>
  <si>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</si>
  <si>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</si>
  <si>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</si>
  <si>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</si>
  <si>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</si>
  <si>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</si>
  <si>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</si>
  <si>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</si>
  <si>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</si>
  <si>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</si>
  <si>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</si>
  <si>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</si>
  <si>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</si>
  <si>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</si>
  <si>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</si>
  <si>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</si>
  <si>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</si>
  <si>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</si>
  <si>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</si>
  <si>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</si>
  <si>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</si>
  <si>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</si>
  <si>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</si>
  <si>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</si>
  <si>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</si>
  <si>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</si>
  <si>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</si>
  <si>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</si>
  <si>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</si>
  <si>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</si>
  <si>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</si>
  <si>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</si>
  <si>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</si>
  <si>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</si>
  <si>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</si>
  <si>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</si>
  <si>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</si>
  <si>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</si>
  <si>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</si>
  <si>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</si>
  <si>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</si>
  <si>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</si>
  <si>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</si>
  <si>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</si>
  <si>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</si>
  <si>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</si>
  <si>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</si>
  <si>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</si>
  <si>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</si>
  <si>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</si>
  <si>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</si>
  <si>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</si>
  <si>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</si>
  <si>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</si>
  <si>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</si>
  <si>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</si>
  <si>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</si>
  <si>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</si>
  <si>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</si>
  <si>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</si>
  <si>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</si>
  <si>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</si>
  <si>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</si>
  <si>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</si>
  <si>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</si>
  <si>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</si>
  <si>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</si>
  <si>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</si>
  <si>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</si>
  <si>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</si>
  <si>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</si>
  <si>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</si>
  <si>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</si>
  <si>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</si>
  <si>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</si>
  <si>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</si>
  <si>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</si>
  <si>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</si>
  <si>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</si>
  <si>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</si>
  <si>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</si>
  <si>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</si>
  <si>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</si>
  <si>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</si>
  <si>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</si>
  <si>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</si>
  <si>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</si>
  <si>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</si>
  <si>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</si>
  <si>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</si>
  <si>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</si>
  <si>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</si>
  <si>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</si>
  <si>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</si>
  <si>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</si>
  <si>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</si>
  <si>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</si>
  <si>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</si>
  <si>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</si>
  <si>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</si>
  <si>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</si>
  <si>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</si>
  <si>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</si>
  <si>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</si>
  <si>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</si>
  <si>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</si>
  <si>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</si>
  <si>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</si>
  <si>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</si>
  <si>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</si>
  <si>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</si>
  <si>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</si>
  <si>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</si>
  <si>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</si>
  <si>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</si>
  <si>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</si>
  <si>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</si>
  <si>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</si>
  <si>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</si>
  <si>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</si>
  <si>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</si>
  <si>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</si>
  <si>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</si>
  <si>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</si>
  <si>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</si>
  <si>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</si>
  <si>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</si>
  <si>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</si>
  <si>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</si>
  <si>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</si>
  <si>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</si>
  <si>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</si>
  <si>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</si>
  <si>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</si>
  <si>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</si>
  <si>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</si>
  <si>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</si>
  <si>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</si>
  <si>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</si>
  <si>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</si>
  <si>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</si>
  <si>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</si>
  <si>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</si>
  <si>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</si>
  <si>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</si>
  <si>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</si>
  <si>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</si>
  <si>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</si>
  <si>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</si>
  <si>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</si>
  <si>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</si>
  <si>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</si>
  <si>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</si>
  <si>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</si>
  <si>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</si>
  <si>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</si>
  <si>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</si>
  <si>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</si>
  <si>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</si>
  <si>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</si>
  <si>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</si>
  <si>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</si>
  <si>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</si>
  <si>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</si>
  <si>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</si>
  <si>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</si>
  <si>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</si>
  <si>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</si>
  <si>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</si>
  <si>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</si>
  <si>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</si>
  <si>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</si>
  <si>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</si>
  <si>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</si>
  <si>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</si>
  <si>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</si>
  <si>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</si>
  <si>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</si>
  <si>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</si>
  <si>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</si>
  <si>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</si>
  <si>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</si>
  <si>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</si>
  <si>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</si>
  <si>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</si>
  <si>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</si>
  <si>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</si>
  <si>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</si>
  <si>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</si>
  <si>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</si>
  <si>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</si>
  <si>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</si>
  <si>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</si>
  <si>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</si>
  <si>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</si>
  <si>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</si>
  <si>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</si>
  <si>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</si>
  <si>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</si>
  <si>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</si>
  <si>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</si>
  <si>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</si>
  <si>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</si>
  <si>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</si>
  <si>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</si>
  <si>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</si>
  <si>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</si>
  <si>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</si>
  <si>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</si>
  <si>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</si>
  <si>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</si>
  <si>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</si>
  <si>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</si>
  <si>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</si>
  <si>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</si>
  <si>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</si>
  <si>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</si>
  <si>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</si>
  <si>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</si>
  <si>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</si>
  <si>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</si>
  <si>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</si>
  <si>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</si>
  <si>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</si>
  <si>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</si>
  <si>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</si>
  <si>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</si>
  <si>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</si>
  <si>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</si>
  <si>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</si>
  <si>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</si>
  <si>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</si>
  <si>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</si>
  <si>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</si>
  <si>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</si>
  <si>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</si>
  <si>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</si>
  <si>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</si>
  <si>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</si>
  <si>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</si>
  <si>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</si>
  <si>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</si>
  <si>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</si>
  <si>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</si>
  <si>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</si>
  <si>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</si>
  <si>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</si>
  <si>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</si>
  <si>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</si>
  <si>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</si>
  <si>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</si>
  <si>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</si>
  <si>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</si>
  <si>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</si>
  <si>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</si>
  <si>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</si>
  <si>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</si>
  <si>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</si>
  <si>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</si>
  <si>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</si>
  <si>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</si>
  <si>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</si>
  <si>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</si>
  <si>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</si>
  <si>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</si>
  <si>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</si>
  <si>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</si>
  <si>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</si>
  <si>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</si>
  <si>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</si>
  <si>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</si>
  <si>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</si>
  <si>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</si>
  <si>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</si>
  <si>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</si>
  <si>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</si>
  <si>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</si>
  <si>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</si>
  <si>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</si>
  <si>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</si>
  <si>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</si>
  <si>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</si>
  <si>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</si>
  <si>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</si>
  <si>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</si>
  <si>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</si>
  <si>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</si>
  <si>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</si>
  <si>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</si>
  <si>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</si>
  <si>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</si>
  <si>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</si>
  <si>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</si>
  <si>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</si>
  <si>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</si>
  <si>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</si>
  <si>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</si>
  <si>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</si>
  <si>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</si>
  <si>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</si>
  <si>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</si>
  <si>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</si>
  <si>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</si>
  <si>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</si>
  <si>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</si>
  <si>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</si>
  <si>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</si>
  <si>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</si>
  <si>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</si>
  <si>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</si>
  <si>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</si>
  <si>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</si>
  <si>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</si>
  <si>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</si>
  <si>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</si>
  <si>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</si>
  <si>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</si>
  <si>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</si>
  <si>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</si>
  <si>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</si>
  <si>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</si>
  <si>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</si>
  <si>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</si>
  <si>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</si>
  <si>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</si>
  <si>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</si>
  <si>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</si>
  <si>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</si>
  <si>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</si>
  <si>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</si>
  <si>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</si>
  <si>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</si>
  <si>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</si>
  <si>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</si>
  <si>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</si>
  <si>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</si>
  <si>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</si>
  <si>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</si>
  <si>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</si>
  <si>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</si>
  <si>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</si>
  <si>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</si>
  <si>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</si>
  <si>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</si>
  <si>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</si>
  <si>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</si>
  <si>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</si>
  <si>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</si>
  <si>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</si>
  <si>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</si>
  <si>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</si>
  <si>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</si>
  <si>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</si>
  <si>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</si>
  <si>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</si>
  <si>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</si>
  <si>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</si>
  <si>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</si>
  <si>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</si>
  <si>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</si>
  <si>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</si>
  <si>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</si>
  <si>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</si>
  <si>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</si>
  <si>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</si>
  <si>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</si>
  <si>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</si>
  <si>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</si>
  <si>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</si>
  <si>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</si>
  <si>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</si>
  <si>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</si>
  <si>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</si>
  <si>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</si>
  <si>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</si>
  <si>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</si>
  <si>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</si>
  <si>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</si>
  <si>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</si>
  <si>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</si>
  <si>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</si>
  <si>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</si>
  <si>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</si>
  <si>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</si>
  <si>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</si>
  <si>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</si>
  <si>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</si>
  <si>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</si>
  <si>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</si>
  <si>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</si>
  <si>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</si>
  <si>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</si>
  <si>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</si>
  <si>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</si>
  <si>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</si>
  <si>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</si>
  <si>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</si>
  <si>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</si>
  <si>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</si>
  <si>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</si>
  <si>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</si>
  <si>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</si>
  <si>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</si>
  <si>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</si>
  <si>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</si>
  <si>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</si>
  <si>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</si>
  <si>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</si>
  <si>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</si>
  <si>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</si>
  <si>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</si>
  <si>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</si>
  <si>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</si>
  <si>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</si>
  <si>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</si>
  <si>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</si>
  <si>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</si>
  <si>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</si>
  <si>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</si>
  <si>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</si>
  <si>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</si>
  <si>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</si>
  <si>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</si>
  <si>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</si>
  <si>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</si>
  <si>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</si>
  <si>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</si>
  <si>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</si>
  <si>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</si>
  <si>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</si>
  <si>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</si>
  <si>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</si>
  <si>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</si>
  <si>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</si>
  <si>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</si>
  <si>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</si>
  <si>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</si>
  <si>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</si>
  <si>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</si>
  <si>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</si>
  <si>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</si>
  <si>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</si>
  <si>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</si>
  <si>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</si>
  <si>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</si>
  <si>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</si>
  <si>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</si>
  <si>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</si>
  <si>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</si>
  <si>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</si>
  <si>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</si>
  <si>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</si>
  <si>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</si>
  <si>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</si>
  <si>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</si>
  <si>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</si>
  <si>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</si>
  <si>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</si>
  <si>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</si>
  <si>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</si>
  <si>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</si>
  <si>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</si>
  <si>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</si>
  <si>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</si>
  <si>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</si>
  <si>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</si>
  <si>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</si>
  <si>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</si>
  <si>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</si>
  <si>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</si>
  <si>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</si>
  <si>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</si>
  <si>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</si>
  <si>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</si>
  <si>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</si>
  <si>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</si>
  <si>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</si>
  <si>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</si>
  <si>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</si>
  <si>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</si>
  <si>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</si>
  <si>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</si>
  <si>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</si>
  <si>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</si>
  <si>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</si>
  <si>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</si>
  <si>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</si>
  <si>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</si>
  <si>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</si>
  <si>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</si>
  <si>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</si>
  <si>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</si>
  <si>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</si>
  <si>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</si>
  <si>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</si>
  <si>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</si>
  <si>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</si>
  <si>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</si>
  <si>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</si>
  <si>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</si>
  <si>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</si>
  <si>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</si>
  <si>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</si>
  <si>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</si>
  <si>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</si>
  <si>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</si>
  <si>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</si>
  <si>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</si>
  <si>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</si>
  <si>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</si>
  <si>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</si>
  <si>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</si>
  <si>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</si>
  <si>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</si>
  <si>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</si>
  <si>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</si>
  <si>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</si>
  <si>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</si>
  <si>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</si>
  <si>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</si>
  <si>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</si>
  <si>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</si>
  <si>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</si>
  <si>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</si>
  <si>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</si>
  <si>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</si>
  <si>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</si>
  <si>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</si>
  <si>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</si>
  <si>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</si>
  <si>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</si>
  <si>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</si>
  <si>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</si>
  <si>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</si>
  <si>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</si>
  <si>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</si>
  <si>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</si>
  <si>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</si>
  <si>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</si>
  <si>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</si>
  <si>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</si>
  <si>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</si>
  <si>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</si>
  <si>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</si>
  <si>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</si>
  <si>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</si>
  <si>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</si>
  <si>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</si>
  <si>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</si>
  <si>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</si>
  <si>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</si>
  <si>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</si>
  <si>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</si>
  <si>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</si>
  <si>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</si>
  <si>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</si>
  <si>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</si>
  <si>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</si>
  <si>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</si>
  <si>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</si>
  <si>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</si>
  <si>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</si>
  <si>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</si>
  <si>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</si>
  <si>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</si>
  <si>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</si>
  <si>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</si>
  <si>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</si>
  <si>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</si>
  <si>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</si>
  <si>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</si>
  <si>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</si>
  <si>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</si>
  <si>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</si>
  <si>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</si>
  <si>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</si>
  <si>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</si>
  <si>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</si>
  <si>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</si>
  <si>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</si>
  <si>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</si>
  <si>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</si>
  <si>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</si>
  <si>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</si>
  <si>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</si>
  <si>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</si>
  <si>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</si>
  <si>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</si>
  <si>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</si>
  <si>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</si>
  <si>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</si>
  <si>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</si>
  <si>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</si>
  <si>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</si>
  <si>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</si>
  <si>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</si>
  <si>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</si>
  <si>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</si>
  <si>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</si>
  <si>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</si>
  <si>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</si>
  <si>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</si>
  <si>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</si>
  <si>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</si>
  <si>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</si>
  <si>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</si>
  <si>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</si>
  <si>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</si>
  <si>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</si>
  <si>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</si>
  <si>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</si>
  <si>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</si>
  <si>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</si>
  <si>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</si>
  <si>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</si>
  <si>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</si>
  <si>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</si>
  <si>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</si>
  <si>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</si>
  <si>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</si>
  <si>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</si>
  <si>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</si>
  <si>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</si>
  <si>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</si>
  <si>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</si>
  <si>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</si>
  <si>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</si>
  <si>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</si>
  <si>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</si>
  <si>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</si>
  <si>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</si>
  <si>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</si>
  <si>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</si>
  <si>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</si>
  <si>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</si>
  <si>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</si>
  <si>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</si>
  <si>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</si>
  <si>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</si>
  <si>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</si>
  <si>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</si>
  <si>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</si>
  <si>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</si>
  <si>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</si>
  <si>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</si>
  <si>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</si>
  <si>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</si>
  <si>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</si>
  <si>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</si>
  <si>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</si>
  <si>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</si>
  <si>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</si>
  <si>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</si>
  <si>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</si>
  <si>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</si>
  <si>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</si>
  <si>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</si>
  <si>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</si>
  <si>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</si>
  <si>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</si>
  <si>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</si>
  <si>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</si>
  <si>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</si>
  <si>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</si>
  <si>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</si>
  <si>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</si>
  <si>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</si>
  <si>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</si>
  <si>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</si>
  <si>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</si>
  <si>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</si>
  <si>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</si>
  <si>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</si>
  <si>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</si>
  <si>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</si>
  <si>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</si>
  <si>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</si>
  <si>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</si>
  <si>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</si>
  <si>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</si>
  <si>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</si>
  <si>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</si>
  <si>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</si>
  <si>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</si>
  <si>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</si>
  <si>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</si>
  <si>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</si>
  <si>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</si>
  <si>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</si>
  <si>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</si>
  <si>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</si>
  <si>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</si>
  <si>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</si>
  <si>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</si>
  <si>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</si>
  <si>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</si>
  <si>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</si>
  <si>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</si>
  <si>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</si>
  <si>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</si>
  <si>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</si>
  <si>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</si>
  <si>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</si>
  <si>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</si>
  <si>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</si>
  <si>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</si>
  <si>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</si>
  <si>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</si>
  <si>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</si>
  <si>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</si>
  <si>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</si>
  <si>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</si>
  <si>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</si>
  <si>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</si>
  <si>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</si>
  <si>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</si>
  <si>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</si>
  <si>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</si>
  <si>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</si>
  <si>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</si>
  <si>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</si>
  <si>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</si>
  <si>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</si>
  <si>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</si>
  <si>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</si>
  <si>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</si>
  <si>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</si>
  <si>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</si>
  <si>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</si>
  <si>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</si>
  <si>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</si>
  <si>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</si>
  <si>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</si>
  <si>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</si>
  <si>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</si>
  <si>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</si>
  <si>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</si>
  <si>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</si>
  <si>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</si>
  <si>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</si>
  <si>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</si>
  <si>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</si>
  <si>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</si>
  <si>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</si>
  <si>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</si>
  <si>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</si>
  <si>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</si>
  <si>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</si>
  <si>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</si>
  <si>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</si>
  <si>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</si>
  <si>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</si>
  <si>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</si>
  <si>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</si>
  <si>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</si>
  <si>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</si>
  <si>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</si>
  <si>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</si>
  <si>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</si>
  <si>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</si>
  <si>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</si>
  <si>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</si>
  <si>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</si>
  <si>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</si>
  <si>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</si>
  <si>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</si>
  <si>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</si>
  <si>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</si>
  <si>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</si>
  <si>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</si>
  <si>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</si>
  <si>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</si>
  <si>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</si>
  <si>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</si>
  <si>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</si>
  <si>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</si>
  <si>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</si>
  <si>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</si>
  <si>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</si>
  <si>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</si>
  <si>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</si>
  <si>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</si>
  <si>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</si>
  <si>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</si>
  <si>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</si>
  <si>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</si>
  <si>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</si>
  <si>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</si>
  <si>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</si>
  <si>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</si>
  <si>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</si>
  <si>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</si>
  <si>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</si>
  <si>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</si>
  <si>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</si>
  <si>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</si>
  <si>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</si>
  <si>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</si>
  <si>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</si>
  <si>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</si>
  <si>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</si>
  <si>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</si>
  <si>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</si>
  <si>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</si>
  <si>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</si>
  <si>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</si>
  <si>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</si>
  <si>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</si>
  <si>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</si>
  <si>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</si>
  <si>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</si>
  <si>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</si>
  <si>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</si>
  <si>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</si>
  <si>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</si>
  <si>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</si>
  <si>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</si>
  <si>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</si>
  <si>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</si>
  <si>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</si>
  <si>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</si>
  <si>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</si>
  <si>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</si>
  <si>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</si>
  <si>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</si>
  <si>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</si>
  <si>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</si>
  <si>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</si>
  <si>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</si>
  <si>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</si>
  <si>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</si>
  <si>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</si>
  <si>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</si>
  <si>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</si>
  <si>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</si>
  <si>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</si>
  <si>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</si>
  <si>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</si>
  <si>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</si>
  <si>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</si>
  <si>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</si>
  <si>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</si>
  <si>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</si>
  <si>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</si>
  <si>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</si>
  <si>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</si>
  <si>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</si>
  <si>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</si>
  <si>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</si>
  <si>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</si>
  <si>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</si>
  <si>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</si>
  <si>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</si>
  <si>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</si>
  <si>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</si>
  <si>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</si>
  <si>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</si>
  <si>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</si>
  <si>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</si>
  <si>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</si>
  <si>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</si>
  <si>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</si>
  <si>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</si>
  <si>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</si>
  <si>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</si>
  <si>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</si>
  <si>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</si>
  <si>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</si>
  <si>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</si>
  <si>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</si>
  <si>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</si>
  <si>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</si>
  <si>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</si>
  <si>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</si>
  <si>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</si>
  <si>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</si>
  <si>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</si>
  <si>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</si>
  <si>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</si>
  <si>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</si>
  <si>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</si>
  <si>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</si>
  <si>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</si>
  <si>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</si>
  <si>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</si>
  <si>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</si>
  <si>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</si>
  <si>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</si>
  <si>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</si>
  <si>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</si>
  <si>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</si>
  <si>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</si>
  <si>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</si>
  <si>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</si>
  <si>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</si>
  <si>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</si>
  <si>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</si>
  <si>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</si>
  <si>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</si>
  <si>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</si>
  <si>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</si>
  <si>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</si>
  <si>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</si>
  <si>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</si>
  <si>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</si>
  <si>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</si>
  <si>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</si>
  <si>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</si>
  <si>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</si>
  <si>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</si>
  <si>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</si>
  <si>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</si>
  <si>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</si>
  <si>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</si>
  <si>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</si>
  <si>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</si>
  <si>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</si>
  <si>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</si>
  <si>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</si>
  <si>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</si>
  <si>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</si>
  <si>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</si>
  <si>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</si>
  <si>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</si>
  <si>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</si>
  <si>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</si>
  <si>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</si>
  <si>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</si>
  <si>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</si>
  <si>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</si>
  <si>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</si>
  <si>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</si>
  <si>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</si>
  <si>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</si>
  <si>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</si>
  <si>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</si>
  <si>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</si>
  <si>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</si>
  <si>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</si>
  <si>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</si>
  <si>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</si>
  <si>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</si>
  <si>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</si>
  <si>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</si>
  <si>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</si>
  <si>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</si>
  <si>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</si>
  <si>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</si>
  <si>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</si>
  <si>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</si>
  <si>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</si>
  <si>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</si>
  <si>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</si>
  <si>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</si>
  <si>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</si>
  <si>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</si>
  <si>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</si>
  <si>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</si>
  <si>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</si>
  <si>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</si>
  <si>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</si>
  <si>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</si>
  <si>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</si>
  <si>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</si>
  <si>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</si>
  <si>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</si>
  <si>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</si>
  <si>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</si>
  <si>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</si>
  <si>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</si>
  <si>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</si>
  <si>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</si>
  <si>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</si>
  <si>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</si>
  <si>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</si>
  <si>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</si>
  <si>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</si>
  <si>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</si>
  <si>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</si>
  <si>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</si>
  <si>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</si>
  <si>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</si>
  <si>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</si>
  <si>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</si>
  <si>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</si>
  <si>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</si>
  <si>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</si>
  <si>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</si>
  <si>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</si>
  <si>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</si>
  <si>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</si>
  <si>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</si>
  <si>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</si>
  <si>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</si>
  <si>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</si>
  <si>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</si>
  <si>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</si>
  <si>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</si>
  <si>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</si>
  <si>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</si>
  <si>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</si>
  <si>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</si>
  <si>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</si>
  <si>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</si>
  <si>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</si>
  <si>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</si>
  <si>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</si>
  <si>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</si>
  <si>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</si>
  <si>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</si>
  <si>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</si>
  <si>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</si>
  <si>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</si>
  <si>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</si>
  <si>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</si>
  <si>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</si>
  <si>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</si>
  <si>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</si>
  <si>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</si>
  <si>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</si>
  <si>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</si>
  <si>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</si>
  <si>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</si>
  <si>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</si>
  <si>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</si>
  <si>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</si>
  <si>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</si>
  <si>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</si>
  <si>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</si>
  <si>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</si>
  <si>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</si>
  <si>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</si>
  <si>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</si>
  <si>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</si>
  <si>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</si>
  <si>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</si>
  <si>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</si>
  <si>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</si>
  <si>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</si>
  <si>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</si>
  <si>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</si>
  <si>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</si>
  <si>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</si>
  <si>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</si>
  <si>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</si>
  <si>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</si>
  <si>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</si>
  <si>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</si>
  <si>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</si>
  <si>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</si>
  <si>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</si>
  <si>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</si>
  <si>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</si>
  <si>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</si>
  <si>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</si>
  <si>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</si>
  <si>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</si>
  <si>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</si>
  <si>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</si>
  <si>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</si>
  <si>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</si>
  <si>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</si>
  <si>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</si>
  <si>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</si>
  <si>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</si>
  <si>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</si>
  <si>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</si>
  <si>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</si>
  <si>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</si>
  <si>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</si>
  <si>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</si>
  <si>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</si>
  <si>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</si>
  <si>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</si>
  <si>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</si>
  <si>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</si>
  <si>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</si>
  <si>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</si>
  <si>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</si>
  <si>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</si>
  <si>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</si>
  <si>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</si>
  <si>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</si>
  <si>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</si>
  <si>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</si>
  <si>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</si>
  <si>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</si>
  <si>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</si>
  <si>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</si>
  <si>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</si>
  <si>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</si>
  <si>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</si>
  <si>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</si>
  <si>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</si>
  <si>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</si>
  <si>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</si>
  <si>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</si>
  <si>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</si>
  <si>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</si>
  <si>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</si>
  <si>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</si>
  <si>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</si>
  <si>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</si>
  <si>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</si>
  <si>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</si>
  <si>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</si>
  <si>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</si>
  <si>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</si>
  <si>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</si>
  <si>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</si>
  <si>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</si>
  <si>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</si>
  <si>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</si>
  <si>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</si>
  <si>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</si>
  <si>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</si>
  <si>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</si>
  <si>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</si>
  <si>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</si>
  <si>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</si>
  <si>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</si>
  <si>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</si>
  <si>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</si>
  <si>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</si>
  <si>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</si>
  <si>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</si>
  <si>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</si>
  <si>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</si>
  <si>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</si>
  <si>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</si>
  <si>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</si>
  <si>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</si>
  <si>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</si>
  <si>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</si>
  <si>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</si>
  <si>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</si>
  <si>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</si>
  <si>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</si>
  <si>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</si>
  <si>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</si>
  <si>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</si>
  <si>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</si>
  <si>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</si>
  <si>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</si>
  <si>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</si>
  <si>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</si>
  <si>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</si>
  <si>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</si>
  <si>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</si>
  <si>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</si>
  <si>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</si>
  <si>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</si>
  <si>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</si>
  <si>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</si>
  <si>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</si>
  <si>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</si>
  <si>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</si>
  <si>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</si>
  <si>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</si>
  <si>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</si>
  <si>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</si>
  <si>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</si>
  <si>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</si>
  <si>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</si>
  <si>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</si>
  <si>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</si>
  <si>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</si>
  <si>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</si>
  <si>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</si>
  <si>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</si>
  <si>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</si>
  <si>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</si>
  <si>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</si>
  <si>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</si>
  <si>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</si>
  <si>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</si>
  <si>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</si>
  <si>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</si>
  <si>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</si>
  <si>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</si>
  <si>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</si>
  <si>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</si>
  <si>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</si>
  <si>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</si>
  <si>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</si>
  <si>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</si>
  <si>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</si>
  <si>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</si>
  <si>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</si>
  <si>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</si>
  <si>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</si>
  <si>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</si>
  <si>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</si>
  <si>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</si>
  <si>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</si>
  <si>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</si>
  <si>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</si>
  <si>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</si>
  <si>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</si>
  <si>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</si>
  <si>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</si>
  <si>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</si>
  <si>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</si>
  <si>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</si>
  <si>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</si>
  <si>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</si>
  <si>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</si>
  <si>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</si>
  <si>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</si>
  <si>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</si>
  <si>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</si>
  <si>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</si>
  <si>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</si>
  <si>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</si>
  <si>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</si>
  <si>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</si>
  <si>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</si>
  <si>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</si>
  <si>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</si>
  <si>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</si>
  <si>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</si>
  <si>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</si>
  <si>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</si>
  <si>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</si>
  <si>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</si>
  <si>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</si>
  <si>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</si>
  <si>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</si>
  <si>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</si>
  <si>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</si>
  <si>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</si>
  <si>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</si>
  <si>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</si>
  <si>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</si>
  <si>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</si>
  <si>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</si>
  <si>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</si>
  <si>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</si>
  <si>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</si>
  <si>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</si>
  <si>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</si>
  <si>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</si>
  <si>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</si>
  <si>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</si>
  <si>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</si>
  <si>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</si>
  <si>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</si>
  <si>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</si>
  <si>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</si>
  <si>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</si>
  <si>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</si>
  <si>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</si>
  <si>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</si>
  <si>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</si>
  <si>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</si>
  <si>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</si>
  <si>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</si>
  <si>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</si>
  <si>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</si>
  <si>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</si>
  <si>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</si>
  <si>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</si>
  <si>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</si>
  <si>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</si>
  <si>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</si>
  <si>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</si>
  <si>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</si>
  <si>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</si>
  <si>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</si>
  <si>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</si>
  <si>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</si>
  <si>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</si>
  <si>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</si>
  <si>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</si>
  <si>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</si>
  <si>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</si>
  <si>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</si>
  <si>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</si>
  <si>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</si>
  <si>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</si>
  <si>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</si>
  <si>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</si>
  <si>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</si>
  <si>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</si>
  <si>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</si>
  <si>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</si>
  <si>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</si>
  <si>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</si>
  <si>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</si>
  <si>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</si>
  <si>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</si>
  <si>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</si>
  <si>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</si>
  <si>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</si>
  <si>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</si>
  <si>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</si>
  <si>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</si>
  <si>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</si>
  <si>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</si>
  <si>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</si>
  <si>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</si>
  <si>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</si>
  <si>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</si>
  <si>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</si>
  <si>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</si>
  <si>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</si>
  <si>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</si>
  <si>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</si>
  <si>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</si>
  <si>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</si>
  <si>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</si>
  <si>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</si>
  <si>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</si>
  <si>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</si>
  <si>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</si>
  <si>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</si>
  <si>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</si>
  <si>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</si>
  <si>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</si>
  <si>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</si>
  <si>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</si>
  <si>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</si>
  <si>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</si>
  <si>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</si>
  <si>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</si>
  <si>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</si>
  <si>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</si>
  <si>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</si>
  <si>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</si>
  <si>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</si>
  <si>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</si>
  <si>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</si>
  <si>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</si>
  <si>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</si>
  <si>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</si>
  <si>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</si>
  <si>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</si>
  <si>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</si>
  <si>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</si>
  <si>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</si>
  <si>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</si>
  <si>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</si>
  <si>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</si>
  <si>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</si>
  <si>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</si>
  <si>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</si>
  <si>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</si>
  <si>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</si>
  <si>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</si>
  <si>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</si>
  <si>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</si>
  <si>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</si>
  <si>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</si>
  <si>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</si>
  <si>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</si>
  <si>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</si>
  <si>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</si>
  <si>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</si>
  <si>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</si>
  <si>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</si>
  <si>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</si>
  <si>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</si>
  <si>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</si>
  <si>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</si>
  <si>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</si>
  <si>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</si>
  <si>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</si>
  <si>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</si>
  <si>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</si>
  <si>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</si>
  <si>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</si>
  <si>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</si>
  <si>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</si>
  <si>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</si>
  <si>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</si>
  <si>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</si>
  <si>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</si>
  <si>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</si>
  <si>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</si>
  <si>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</si>
  <si>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</si>
  <si>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</si>
  <si>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</si>
  <si>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</si>
  <si>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</si>
  <si>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</si>
  <si>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</si>
  <si>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</si>
  <si>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</si>
  <si>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</si>
  <si>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</si>
  <si>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</si>
  <si>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</si>
  <si>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</si>
  <si>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</si>
  <si>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</si>
  <si>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</si>
  <si>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</si>
  <si>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</si>
  <si>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</si>
  <si>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</si>
  <si>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</si>
  <si>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</si>
  <si>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</si>
  <si>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</si>
  <si>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</si>
  <si>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</si>
  <si>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</si>
  <si>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</si>
  <si>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</si>
  <si>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</si>
  <si>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</si>
  <si>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</si>
  <si>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</si>
  <si>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</si>
  <si>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</si>
  <si>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</si>
  <si>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</si>
  <si>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</si>
  <si>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</si>
  <si>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</si>
  <si>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</si>
  <si>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</si>
  <si>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</si>
  <si>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</si>
  <si>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</si>
  <si>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</si>
  <si>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</si>
  <si>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</si>
  <si>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</si>
  <si>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</si>
  <si>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</si>
  <si>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</si>
  <si>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</si>
  <si>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</si>
  <si>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</si>
  <si>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</si>
  <si>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</si>
  <si>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</si>
  <si>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</si>
  <si>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</si>
  <si>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</si>
  <si>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</si>
  <si>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</si>
  <si>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</si>
  <si>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</si>
  <si>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</si>
  <si>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</si>
  <si>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</si>
  <si>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</si>
  <si>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</si>
  <si>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</si>
  <si>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</si>
  <si>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</si>
  <si>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</si>
  <si>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</si>
  <si>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</si>
  <si>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</si>
  <si>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</si>
  <si>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</si>
  <si>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</si>
  <si>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</si>
  <si>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</si>
  <si>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</si>
  <si>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</si>
  <si>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</si>
  <si>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</si>
  <si>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</si>
  <si>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</si>
  <si>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</si>
  <si>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</si>
  <si>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</si>
  <si>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</si>
  <si>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</si>
  <si>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</si>
  <si>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</si>
  <si>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</si>
  <si>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</si>
  <si>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</si>
  <si>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</si>
  <si>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</si>
  <si>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</si>
  <si>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</si>
  <si>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</si>
  <si>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</si>
  <si>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</si>
  <si>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</si>
  <si>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</si>
  <si>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</si>
  <si>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</si>
  <si>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</si>
  <si>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</si>
  <si>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</si>
  <si>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</si>
  <si>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</si>
  <si>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</si>
  <si>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</si>
  <si>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</si>
  <si>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</si>
  <si>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</si>
  <si>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</si>
  <si>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</si>
  <si>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</si>
  <si>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</si>
  <si>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</si>
  <si>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</si>
  <si>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</si>
  <si>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</si>
  <si>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</si>
  <si>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</si>
  <si>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</si>
  <si>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</si>
  <si>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</si>
  <si>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</si>
  <si>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</si>
  <si>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</si>
  <si>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</si>
  <si>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</si>
  <si>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</si>
  <si>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</si>
  <si>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</si>
  <si>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</si>
  <si>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</si>
  <si>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</si>
  <si>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</si>
  <si>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</si>
  <si>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</si>
  <si>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</si>
  <si>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</si>
  <si>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</si>
  <si>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</si>
  <si>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</si>
  <si>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</si>
  <si>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</si>
  <si>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</si>
  <si>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</si>
  <si>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</si>
  <si>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</si>
  <si>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</si>
  <si>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</si>
  <si>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</si>
  <si>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</si>
  <si>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</si>
  <si>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</si>
  <si>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</si>
  <si>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</si>
  <si>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</si>
  <si>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</si>
  <si>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</si>
  <si>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</si>
  <si>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</si>
  <si>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</si>
  <si>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</si>
  <si>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</si>
  <si>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</si>
  <si>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</si>
  <si>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</si>
  <si>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</si>
  <si>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</si>
  <si>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</si>
  <si>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</si>
  <si>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</si>
  <si>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</si>
  <si>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</si>
  <si>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</si>
  <si>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</si>
  <si>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</si>
  <si>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</si>
  <si>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</si>
  <si>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</si>
  <si>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</si>
  <si>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</si>
  <si>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</si>
  <si>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</si>
  <si>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</si>
  <si>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</si>
  <si>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</si>
  <si>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</si>
  <si>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</si>
  <si>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</si>
  <si>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</si>
  <si>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</si>
  <si>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</si>
  <si>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</si>
  <si>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</si>
  <si>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</si>
  <si>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</si>
  <si>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</si>
  <si>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</si>
  <si>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</si>
  <si>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</si>
  <si>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</si>
  <si>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</si>
  <si>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</si>
  <si>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</si>
  <si>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</si>
  <si>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</si>
  <si>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</si>
  <si>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</si>
  <si>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</si>
  <si>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</si>
  <si>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</si>
  <si>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</si>
  <si>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</si>
  <si>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</si>
  <si>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</si>
  <si>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</si>
  <si>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</si>
  <si>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</si>
  <si>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</si>
  <si>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</si>
  <si>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</si>
  <si>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</si>
  <si>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</si>
  <si>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</si>
  <si>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</si>
  <si>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</si>
  <si>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</si>
  <si>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</si>
  <si>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</si>
  <si>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</si>
  <si>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</si>
  <si>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</si>
  <si>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</si>
  <si>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</si>
  <si>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</si>
  <si>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</si>
  <si>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</si>
  <si>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</si>
  <si>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</si>
  <si>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</si>
  <si>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</si>
  <si>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</si>
  <si>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</si>
  <si>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</si>
  <si>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</si>
  <si>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</si>
  <si>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</si>
  <si>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</si>
  <si>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</si>
  <si>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</si>
  <si>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</si>
  <si>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</si>
  <si>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</si>
  <si>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</si>
  <si>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</si>
  <si>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</si>
  <si>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</si>
  <si>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</si>
  <si>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</si>
  <si>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</si>
  <si>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</si>
  <si>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</si>
  <si>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</si>
  <si>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</si>
  <si>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</si>
  <si>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</si>
  <si>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</si>
  <si>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</si>
  <si>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</si>
  <si>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</si>
  <si>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</si>
  <si>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</si>
  <si>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</si>
  <si>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</si>
  <si>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</si>
  <si>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</si>
  <si>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</si>
  <si>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</si>
  <si>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</si>
  <si>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</si>
  <si>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</si>
  <si>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</si>
  <si>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</si>
  <si>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</si>
  <si>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</si>
  <si>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</si>
  <si>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</si>
  <si>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</si>
  <si>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</si>
  <si>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</si>
  <si>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</si>
  <si>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</si>
  <si>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</si>
  <si>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</si>
  <si>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</si>
  <si>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</si>
  <si>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</si>
  <si>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</si>
  <si>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</si>
  <si>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</si>
  <si>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</si>
  <si>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</si>
  <si>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</si>
  <si>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</si>
  <si>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</si>
  <si>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</si>
  <si>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</si>
  <si>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</si>
  <si>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</si>
  <si>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</si>
  <si>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</si>
  <si>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</si>
  <si>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</si>
  <si>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</si>
  <si>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</si>
  <si>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</si>
  <si>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</si>
  <si>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</si>
  <si>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</si>
  <si>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</si>
  <si>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</si>
  <si>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</si>
  <si>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</si>
  <si>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</si>
  <si>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</si>
  <si>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</si>
  <si>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</si>
  <si>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</si>
  <si>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</si>
  <si>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</si>
  <si>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</si>
  <si>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</si>
  <si>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</si>
  <si>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</si>
  <si>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</si>
  <si>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</si>
  <si>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</si>
  <si>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</si>
  <si>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</si>
  <si>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</si>
  <si>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</si>
  <si>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</si>
  <si>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</si>
  <si>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</si>
  <si>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</si>
  <si>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</si>
  <si>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</si>
  <si>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</si>
  <si>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</si>
  <si>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</si>
  <si>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</si>
  <si>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</si>
  <si>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</si>
  <si>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</si>
  <si>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</si>
  <si>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</si>
  <si>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</si>
  <si>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</si>
  <si>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</si>
  <si>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</si>
  <si>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</si>
  <si>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</si>
  <si>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</si>
  <si>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</si>
  <si>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</si>
  <si>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</si>
  <si>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</si>
  <si>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</si>
  <si>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</si>
  <si>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</si>
  <si>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</si>
  <si>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</si>
  <si>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</si>
  <si>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</si>
  <si>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</si>
  <si>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</si>
  <si>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</si>
  <si>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</si>
  <si>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</si>
  <si>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</si>
  <si>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</si>
  <si>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</si>
  <si>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</si>
  <si>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</si>
  <si>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</si>
  <si>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</si>
  <si>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</si>
  <si>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</si>
  <si>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</si>
  <si>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</si>
  <si>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</si>
  <si>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</si>
  <si>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</si>
  <si>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</si>
  <si>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</si>
  <si>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</si>
  <si>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</si>
  <si>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</si>
  <si>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</si>
  <si>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</si>
  <si>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</si>
  <si>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</si>
  <si>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</si>
  <si>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</si>
  <si>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</si>
  <si>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</si>
  <si>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</si>
  <si>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</si>
  <si>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</si>
  <si>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</si>
  <si>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</si>
  <si>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</si>
  <si>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</si>
  <si>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</si>
  <si>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</si>
  <si>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</si>
  <si>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</si>
  <si>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</si>
  <si>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</si>
  <si>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</si>
  <si>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</si>
  <si>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</si>
  <si>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</si>
  <si>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</si>
  <si>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</si>
  <si>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</si>
  <si>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</si>
  <si>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</si>
  <si>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</si>
  <si>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</si>
  <si>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</si>
  <si>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</si>
  <si>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</si>
  <si>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</si>
  <si>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</si>
  <si>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</si>
  <si>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</si>
  <si>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</si>
  <si>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</si>
  <si>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</si>
  <si>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</si>
  <si>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</si>
  <si>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</si>
  <si>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</si>
  <si>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</si>
  <si>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</si>
  <si>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</si>
  <si>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</si>
  <si>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</si>
  <si>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</si>
  <si>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</si>
  <si>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</si>
  <si>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</si>
  <si>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</si>
  <si>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</si>
  <si>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</si>
  <si>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</si>
  <si>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</si>
  <si>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</si>
  <si>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</si>
  <si>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</si>
  <si>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</si>
  <si>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</si>
  <si>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</si>
  <si>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</si>
  <si>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</si>
  <si>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</si>
  <si>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</si>
  <si>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</si>
  <si>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</si>
  <si>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</si>
  <si>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</si>
  <si>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</si>
  <si>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</si>
  <si>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</si>
  <si>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</si>
  <si>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</si>
  <si>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</si>
  <si>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</si>
  <si>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</si>
  <si>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</si>
  <si>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</si>
  <si>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</si>
  <si>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</si>
  <si>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</si>
  <si>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</si>
  <si>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</si>
  <si>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</si>
  <si>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</si>
  <si>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</si>
  <si>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</si>
  <si>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</si>
  <si>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</si>
  <si>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</si>
  <si>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</si>
  <si>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</si>
  <si>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</si>
  <si>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</si>
  <si>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</si>
  <si>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</si>
  <si>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</si>
  <si>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</si>
  <si>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</si>
  <si>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</si>
  <si>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</si>
  <si>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</si>
  <si>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</si>
  <si>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</si>
  <si>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</si>
  <si>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</si>
  <si>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</si>
  <si>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</si>
  <si>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</si>
  <si>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</si>
  <si>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</si>
  <si>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</si>
  <si>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</si>
  <si>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</si>
  <si>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</si>
  <si>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</si>
  <si>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</si>
  <si>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</si>
  <si>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</si>
  <si>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</si>
  <si>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</si>
  <si>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</si>
  <si>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</si>
  <si>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</si>
  <si>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</si>
  <si>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</si>
  <si>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</si>
  <si>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</si>
  <si>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</si>
  <si>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</si>
  <si>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</si>
  <si>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</si>
  <si>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</si>
  <si>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</si>
  <si>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</si>
  <si>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</si>
  <si>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</si>
  <si>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</si>
  <si>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</si>
  <si>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</si>
  <si>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</si>
  <si>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</si>
  <si>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</si>
  <si>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</si>
  <si>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</si>
  <si>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</si>
  <si>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</si>
  <si>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</si>
  <si>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</si>
  <si>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</si>
  <si>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</si>
  <si>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</si>
  <si>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</si>
  <si>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</si>
  <si>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</si>
  <si>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</si>
  <si>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</si>
  <si>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</si>
  <si>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</si>
  <si>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</si>
  <si>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</si>
  <si>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</si>
  <si>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</si>
  <si>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</si>
  <si>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</si>
  <si>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</si>
  <si>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</si>
  <si>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</si>
  <si>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</si>
  <si>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</si>
  <si>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</si>
  <si>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</si>
  <si>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</si>
  <si>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</si>
  <si>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</si>
  <si>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</si>
  <si>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</si>
  <si>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</si>
  <si>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</si>
  <si>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</si>
  <si>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</si>
  <si>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</si>
  <si>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</si>
  <si>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</si>
  <si>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</si>
  <si>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</si>
  <si>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</si>
  <si>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</si>
  <si>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</si>
  <si>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</si>
  <si>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</si>
  <si>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</si>
  <si>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</si>
  <si>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</si>
  <si>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</si>
  <si>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</si>
  <si>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</si>
  <si>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</si>
  <si>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</si>
  <si>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</si>
  <si>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</si>
  <si>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</si>
  <si>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</si>
  <si>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</si>
  <si>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</si>
  <si>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</si>
  <si>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</si>
  <si>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</si>
  <si>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</si>
  <si>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</si>
  <si>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</si>
  <si>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</si>
  <si>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</si>
  <si>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</si>
  <si>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</si>
  <si>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</si>
  <si>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</si>
  <si>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</si>
  <si>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</si>
  <si>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</si>
  <si>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</si>
  <si>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</si>
  <si>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</si>
  <si>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</si>
  <si>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</si>
  <si>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</si>
  <si>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</si>
  <si>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</si>
  <si>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</si>
  <si>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</si>
  <si>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</si>
  <si>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</si>
  <si>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</si>
  <si>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</si>
  <si>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</si>
  <si>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</si>
  <si>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</si>
  <si>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</si>
  <si>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</si>
  <si>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</si>
  <si>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</si>
  <si>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</si>
  <si>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</si>
  <si>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</si>
  <si>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</si>
  <si>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</si>
  <si>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</si>
  <si>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</si>
  <si>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</si>
  <si>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</si>
  <si>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</si>
  <si>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</si>
  <si>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</si>
  <si>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</si>
  <si>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</si>
  <si>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</si>
  <si>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</si>
  <si>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</si>
  <si>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</si>
  <si>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</si>
  <si>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</si>
  <si>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</si>
  <si>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</si>
  <si>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</si>
  <si>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</si>
  <si>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</si>
  <si>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</si>
  <si>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</si>
  <si>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</si>
  <si>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</si>
  <si>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</si>
  <si>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</si>
  <si>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</si>
  <si>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</si>
  <si>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</si>
  <si>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</si>
  <si>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</si>
  <si>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</si>
  <si>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</si>
  <si>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</si>
  <si>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</si>
  <si>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</si>
  <si>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</si>
  <si>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</si>
  <si>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</si>
  <si>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</si>
  <si>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</si>
  <si>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</si>
  <si>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</si>
  <si>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</si>
  <si>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</si>
  <si>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</si>
  <si>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</si>
  <si>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</si>
  <si>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</si>
  <si>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</si>
  <si>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</si>
  <si>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</si>
  <si>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</si>
  <si>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</si>
  <si>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</si>
  <si>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</si>
  <si>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</si>
  <si>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</si>
  <si>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</si>
  <si>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</si>
  <si>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</si>
  <si>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</si>
  <si>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</si>
  <si>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</si>
  <si>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</si>
  <si>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</si>
  <si>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</si>
  <si>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</si>
  <si>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</si>
  <si>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</si>
  <si>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</si>
  <si>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</si>
  <si>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</si>
  <si>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</si>
  <si>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</si>
  <si>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</si>
  <si>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</si>
  <si>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</si>
  <si>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</si>
  <si>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</si>
  <si>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</si>
  <si>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</si>
  <si>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</si>
  <si>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</si>
  <si>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</si>
  <si>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</si>
  <si>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</si>
  <si>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</si>
  <si>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</si>
  <si>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</si>
  <si>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</si>
  <si>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</si>
  <si>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</si>
  <si>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</si>
  <si>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</si>
  <si>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</si>
  <si>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</si>
  <si>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</si>
  <si>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</si>
  <si>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</si>
  <si>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</si>
  <si>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</si>
  <si>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</si>
  <si>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</si>
  <si>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</si>
  <si>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</si>
  <si>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</si>
  <si>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</si>
  <si>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</si>
  <si>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</si>
  <si>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</si>
  <si>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</si>
  <si>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</si>
  <si>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</si>
  <si>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</si>
  <si>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</si>
  <si>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</si>
  <si>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</si>
  <si>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</si>
  <si>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</si>
  <si>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</si>
  <si>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</si>
  <si>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</si>
  <si>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</si>
  <si>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</si>
  <si>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</si>
  <si>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</si>
  <si>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</si>
  <si>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</si>
  <si>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</si>
  <si>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</si>
  <si>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</si>
  <si>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</si>
  <si>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</si>
  <si>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</si>
  <si>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</si>
  <si>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</si>
  <si>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</si>
  <si>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</si>
  <si>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</si>
  <si>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</si>
  <si>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</si>
  <si>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</si>
  <si>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</si>
  <si>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</si>
  <si>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</si>
  <si>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</si>
  <si>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</si>
  <si>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</si>
  <si>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</si>
  <si>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</si>
  <si>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</si>
  <si>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</si>
  <si>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</si>
  <si>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</si>
  <si>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</si>
  <si>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</si>
  <si>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</si>
  <si>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</si>
  <si>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</si>
  <si>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</si>
  <si>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</si>
  <si>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</si>
  <si>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</si>
  <si>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</si>
  <si>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</si>
  <si>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</si>
  <si>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</si>
  <si>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</si>
  <si>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</si>
  <si>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</si>
  <si>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</si>
  <si>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</si>
  <si>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</si>
  <si>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</si>
  <si>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</si>
  <si>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</si>
  <si>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</si>
  <si>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</si>
  <si>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</si>
  <si>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</si>
  <si>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</si>
  <si>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</si>
  <si>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</si>
  <si>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</si>
  <si>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</si>
  <si>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</si>
  <si>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</si>
  <si>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</si>
  <si>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</si>
  <si>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</si>
  <si>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</si>
  <si>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</si>
  <si>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</si>
  <si>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</si>
  <si>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</si>
  <si>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</si>
  <si>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</si>
  <si>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</si>
  <si>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</si>
  <si>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</si>
  <si>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</si>
  <si>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</si>
  <si>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</si>
  <si>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</si>
  <si>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</si>
  <si>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</si>
  <si>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</si>
  <si>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</si>
  <si>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</si>
  <si>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</si>
  <si>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</si>
  <si>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</si>
  <si>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</si>
  <si>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</si>
  <si>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</si>
  <si>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</si>
  <si>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</si>
  <si>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</si>
  <si>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</si>
  <si>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</si>
  <si>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</si>
  <si>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</si>
  <si>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</si>
  <si>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</si>
  <si>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</si>
  <si>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</si>
  <si>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</si>
  <si>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</si>
  <si>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</si>
  <si>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</si>
  <si>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</si>
  <si>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</si>
  <si>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</si>
  <si>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</si>
  <si>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</si>
  <si>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</si>
  <si>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</si>
  <si>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</si>
  <si>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</si>
  <si>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</si>
  <si>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</si>
  <si>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</si>
  <si>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</si>
  <si>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</si>
  <si>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</si>
  <si>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</si>
  <si>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</si>
  <si>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</si>
  <si>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</si>
  <si>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</si>
  <si>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</si>
  <si>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</si>
  <si>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</si>
  <si>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</si>
  <si>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</si>
  <si>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</si>
  <si>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</si>
  <si>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</si>
  <si>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</si>
  <si>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</si>
  <si>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</si>
  <si>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</si>
  <si>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</si>
  <si>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</si>
  <si>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</si>
  <si>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</si>
  <si>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</si>
  <si>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</si>
  <si>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</si>
  <si>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</si>
  <si>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</si>
  <si>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</si>
  <si>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</si>
  <si>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</si>
  <si>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</si>
  <si>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</si>
  <si>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</si>
  <si>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</si>
  <si>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</si>
  <si>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</si>
  <si>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</si>
  <si>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</si>
  <si>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</si>
  <si>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</si>
  <si>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</si>
  <si>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</si>
  <si>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</si>
  <si>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</si>
  <si>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</si>
  <si>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</si>
  <si>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</si>
  <si>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</si>
  <si>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</si>
  <si>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</si>
  <si>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</si>
  <si>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</si>
  <si>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</si>
  <si>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</si>
  <si>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</si>
  <si>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</si>
  <si>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</si>
  <si>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</si>
  <si>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</si>
  <si>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</si>
  <si>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</si>
  <si>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</si>
  <si>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</si>
  <si>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</si>
  <si>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</si>
  <si>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</si>
  <si>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</si>
  <si>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</si>
  <si>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</si>
  <si>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</si>
  <si>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</si>
  <si>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</si>
  <si>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</si>
  <si>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</si>
  <si>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</si>
  <si>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</si>
  <si>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</si>
  <si>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</si>
  <si>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</si>
  <si>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</si>
  <si>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</si>
  <si>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</si>
  <si>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</si>
  <si>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</si>
  <si>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</si>
  <si>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</si>
  <si>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</si>
  <si>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</si>
  <si>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</si>
  <si>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</si>
  <si>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</si>
  <si>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</si>
  <si>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</si>
  <si>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</si>
  <si>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</si>
  <si>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</si>
  <si>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</si>
  <si>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</si>
  <si>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</si>
  <si>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</si>
  <si>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</si>
  <si>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</si>
  <si>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</si>
  <si>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</si>
  <si>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</si>
  <si>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</si>
  <si>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</si>
  <si>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</si>
  <si>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</si>
  <si>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</si>
  <si>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</si>
  <si>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</si>
  <si>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</si>
  <si>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</si>
  <si>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</si>
  <si>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</si>
  <si>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</si>
  <si>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</si>
  <si>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</si>
  <si>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</si>
  <si>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</si>
  <si>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</si>
  <si>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</si>
  <si>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</si>
  <si>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</si>
  <si>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</si>
  <si>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</si>
  <si>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</si>
  <si>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</si>
  <si>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</si>
  <si>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</si>
  <si>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</si>
  <si>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</si>
  <si>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</si>
  <si>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</si>
  <si>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</si>
  <si>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</si>
  <si>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</si>
  <si>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</si>
  <si>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</si>
  <si>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</si>
  <si>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</si>
  <si>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</si>
  <si>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</si>
  <si>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</si>
  <si>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</si>
  <si>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</si>
  <si>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</si>
  <si>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</si>
  <si>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</si>
  <si>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</si>
  <si>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</si>
  <si>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</si>
  <si>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</si>
  <si>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</si>
  <si>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</si>
  <si>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</si>
  <si>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</si>
  <si>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</si>
  <si>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</si>
  <si>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</si>
  <si>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</si>
  <si>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</si>
  <si>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</si>
  <si>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</si>
  <si>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</si>
  <si>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</si>
  <si>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</si>
  <si>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</si>
  <si>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</si>
  <si>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</si>
  <si>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</si>
  <si>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</si>
  <si>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</si>
  <si>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</si>
  <si>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</si>
  <si>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</si>
  <si>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</si>
  <si>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</si>
  <si>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</si>
  <si>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</si>
  <si>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</si>
  <si>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</si>
  <si>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</si>
  <si>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</si>
  <si>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</si>
  <si>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</si>
  <si>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</si>
  <si>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</si>
  <si>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</si>
  <si>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</si>
  <si>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</si>
  <si>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</si>
  <si>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</si>
  <si>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</si>
  <si>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</si>
  <si>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</si>
  <si>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</si>
  <si>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</si>
  <si>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</si>
  <si>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</si>
  <si>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</si>
  <si>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</si>
  <si>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</si>
  <si>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</si>
  <si>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</si>
  <si>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</si>
  <si>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</si>
  <si>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</si>
  <si>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</si>
  <si>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</si>
  <si>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</si>
  <si>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</si>
  <si>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</si>
  <si>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</si>
  <si>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</si>
  <si>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</si>
  <si>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</si>
  <si>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</si>
  <si>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</si>
  <si>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</si>
  <si>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</si>
  <si>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</si>
  <si>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</si>
  <si>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</si>
  <si>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</si>
  <si>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</si>
  <si>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</si>
  <si>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</si>
  <si>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</si>
  <si>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</si>
  <si>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</si>
  <si>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</si>
  <si>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</si>
  <si>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</si>
  <si>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</si>
  <si>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</si>
  <si>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</si>
  <si>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</si>
  <si>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</si>
  <si>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</si>
  <si>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</si>
  <si>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</si>
  <si>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</si>
  <si>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</si>
  <si>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</si>
  <si>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</si>
  <si>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</si>
  <si>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</si>
  <si>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</si>
  <si>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</si>
  <si>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</si>
  <si>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</si>
  <si>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</si>
  <si>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</si>
  <si>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</si>
  <si>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</si>
  <si>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</si>
  <si>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</si>
  <si>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</si>
  <si>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</si>
  <si>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</si>
  <si>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</si>
  <si>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</si>
  <si>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</si>
  <si>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</si>
  <si>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</si>
  <si>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</si>
  <si>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</si>
  <si>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</si>
  <si>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</si>
  <si>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</si>
  <si>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</si>
  <si>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</si>
  <si>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</si>
  <si>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</si>
  <si>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</si>
  <si>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</si>
  <si>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</si>
  <si>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</si>
  <si>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</si>
  <si>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</si>
  <si>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</si>
  <si>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</si>
  <si>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</si>
  <si>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</si>
  <si>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</si>
  <si>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</si>
  <si>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</si>
  <si>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</si>
  <si>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</si>
  <si>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</si>
  <si>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</si>
  <si>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</si>
  <si>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</si>
  <si>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</si>
  <si>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</si>
  <si>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</si>
  <si>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</si>
  <si>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</si>
  <si>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</si>
  <si>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</si>
  <si>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</si>
  <si>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</si>
  <si>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</si>
  <si>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</si>
  <si>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</si>
  <si>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</si>
  <si>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</si>
  <si>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</si>
  <si>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</si>
  <si>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</si>
  <si>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</si>
  <si>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</si>
  <si>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</si>
  <si>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</si>
  <si>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</si>
  <si>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</si>
  <si>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</si>
  <si>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</si>
  <si>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</si>
  <si>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</si>
  <si>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</si>
  <si>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</si>
  <si>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</si>
  <si>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</si>
  <si>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</si>
  <si>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</si>
  <si>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</si>
  <si>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</si>
  <si>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</si>
  <si>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</si>
  <si>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</si>
  <si>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</si>
  <si>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</si>
  <si>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</si>
  <si>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</si>
  <si>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</si>
  <si>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</si>
  <si>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</si>
  <si>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</si>
  <si>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</si>
  <si>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</si>
  <si>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</si>
  <si>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</si>
  <si>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</si>
  <si>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</si>
  <si>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</si>
  <si>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</si>
  <si>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</si>
  <si>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</si>
  <si>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</si>
  <si>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</si>
  <si>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</si>
  <si>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</si>
  <si>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</si>
  <si>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</si>
  <si>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</si>
  <si>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</si>
  <si>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</si>
  <si>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</si>
  <si>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</si>
  <si>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</si>
  <si>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</si>
  <si>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</si>
  <si>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</si>
  <si>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</si>
  <si>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</si>
  <si>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</si>
  <si>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</si>
  <si>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</si>
  <si>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</si>
  <si>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</si>
  <si>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</si>
  <si>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</si>
  <si>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</si>
  <si>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</si>
  <si>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</si>
  <si>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</si>
  <si>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</si>
  <si>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</si>
  <si>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</si>
  <si>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</si>
  <si>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</si>
  <si>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</si>
  <si>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</si>
  <si>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</si>
  <si>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</si>
  <si>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</si>
  <si>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</si>
  <si>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</si>
  <si>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</si>
  <si>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</si>
  <si>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</si>
  <si>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</si>
  <si>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</si>
  <si>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</si>
  <si>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</si>
  <si>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</si>
  <si>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</si>
  <si>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</si>
  <si>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</si>
  <si>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</si>
  <si>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</si>
  <si>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</si>
  <si>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</si>
  <si>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</si>
  <si>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</si>
  <si>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</si>
  <si>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</si>
  <si>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</si>
  <si>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</si>
  <si>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</si>
  <si>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</si>
  <si>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</si>
  <si>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</si>
  <si>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</si>
  <si>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</si>
  <si>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</si>
  <si>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</si>
  <si>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</si>
  <si>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</si>
  <si>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</si>
  <si>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</si>
  <si>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</si>
  <si>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</si>
  <si>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</si>
  <si>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</si>
  <si>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</si>
  <si>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</si>
  <si>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</si>
  <si>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</si>
  <si>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</si>
  <si>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</si>
  <si>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</si>
  <si>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</si>
  <si>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</si>
  <si>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</si>
  <si>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</si>
  <si>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</si>
  <si>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</si>
  <si>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</si>
  <si>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</si>
  <si>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</si>
  <si>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</si>
  <si>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</si>
  <si>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</si>
  <si>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</si>
  <si>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</si>
  <si>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</si>
  <si>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</si>
  <si>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</si>
  <si>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</si>
  <si>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</si>
  <si>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</si>
  <si>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</si>
  <si>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</si>
  <si>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</si>
  <si>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</si>
  <si>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</si>
  <si>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</si>
  <si>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</si>
  <si>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</si>
  <si>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</si>
  <si>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</si>
  <si>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</si>
  <si>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</si>
  <si>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</si>
  <si>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</si>
  <si>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</si>
  <si>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</si>
  <si>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</si>
  <si>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</si>
  <si>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</si>
  <si>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</si>
  <si>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</si>
  <si>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</si>
  <si>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</si>
  <si>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</si>
  <si>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</si>
  <si>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</si>
  <si>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</si>
  <si>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</si>
  <si>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</si>
  <si>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</si>
  <si>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</si>
  <si>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</si>
  <si>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</si>
  <si>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</si>
  <si>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</si>
  <si>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</si>
  <si>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</si>
  <si>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</si>
  <si>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</si>
  <si>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</si>
  <si>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</si>
  <si>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</si>
  <si>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</si>
  <si>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</si>
  <si>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</si>
  <si>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</si>
  <si>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</si>
  <si>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</si>
  <si>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</si>
  <si>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</si>
  <si>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</si>
  <si>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</si>
  <si>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</si>
  <si>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</si>
  <si>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</si>
  <si>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</si>
  <si>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</si>
  <si>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</si>
  <si>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</si>
  <si>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</si>
  <si>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</si>
  <si>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</si>
  <si>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</si>
  <si>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</si>
  <si>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</si>
  <si>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</si>
  <si>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</si>
  <si>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</si>
  <si>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</si>
  <si>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</si>
  <si>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</si>
  <si>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</si>
  <si>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</si>
  <si>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</si>
  <si>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</si>
  <si>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</si>
  <si>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</si>
  <si>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</si>
  <si>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</si>
  <si>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</si>
  <si>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</si>
  <si>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</si>
  <si>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</si>
  <si>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</si>
  <si>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</si>
  <si>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</si>
  <si>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</si>
  <si>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</si>
  <si>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</si>
  <si>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</si>
  <si>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</si>
  <si>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</si>
  <si>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</si>
  <si>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</si>
  <si>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</si>
  <si>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</si>
  <si>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</si>
  <si>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</si>
  <si>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</si>
  <si>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</si>
  <si>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</si>
  <si>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</si>
  <si>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</si>
  <si>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</si>
  <si>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</si>
  <si>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</si>
  <si>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</si>
  <si>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</si>
  <si>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</si>
  <si>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</si>
  <si>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</si>
  <si>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</si>
  <si>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</si>
  <si>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</si>
  <si>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</si>
  <si>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</si>
  <si>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</si>
  <si>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</si>
  <si>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</si>
  <si>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</si>
  <si>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</si>
  <si>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</si>
  <si>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</si>
  <si>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</si>
  <si>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</si>
  <si>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</si>
  <si>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</si>
  <si>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</si>
  <si>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</si>
  <si>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</si>
  <si>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</si>
  <si>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</si>
  <si>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</si>
  <si>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</si>
  <si>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</si>
  <si>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</si>
  <si>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</si>
  <si>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</si>
  <si>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</si>
  <si>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</si>
  <si>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</si>
  <si>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</si>
  <si>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</si>
  <si>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</si>
  <si>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</si>
  <si>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</si>
  <si>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</si>
  <si>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</si>
  <si>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</si>
  <si>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</si>
  <si>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</si>
  <si>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</si>
  <si>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</si>
  <si>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</si>
  <si>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</si>
  <si>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</si>
  <si>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</si>
  <si>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</si>
  <si>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</si>
  <si>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</si>
  <si>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</si>
  <si>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</si>
  <si>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</si>
  <si>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</si>
  <si>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</si>
  <si>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</si>
  <si>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</si>
  <si>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</si>
  <si>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</si>
  <si>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</si>
  <si>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</si>
  <si>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</si>
  <si>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</si>
  <si>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</si>
  <si>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</si>
  <si>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</si>
  <si>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</si>
  <si>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</si>
  <si>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</si>
  <si>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</si>
  <si>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</si>
  <si>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</si>
  <si>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</si>
  <si>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</si>
  <si>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</si>
  <si>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</si>
  <si>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</si>
  <si>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</si>
  <si>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</si>
  <si>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</si>
  <si>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</si>
  <si>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</si>
  <si>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</si>
  <si>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</si>
  <si>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</si>
  <si>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</si>
  <si>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</si>
  <si>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</si>
  <si>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</si>
  <si>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</si>
  <si>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</si>
  <si>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</si>
  <si>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</si>
  <si>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</si>
  <si>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</si>
  <si>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</si>
  <si>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</si>
  <si>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</si>
  <si>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</si>
  <si>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</si>
  <si>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</si>
  <si>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</si>
  <si>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</si>
  <si>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</si>
  <si>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</si>
  <si>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</si>
  <si>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</si>
  <si>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</si>
  <si>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</si>
  <si>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</si>
  <si>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</si>
  <si>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</si>
  <si>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</si>
  <si>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</si>
  <si>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</si>
  <si>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</si>
  <si>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</si>
  <si>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</si>
  <si>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</si>
  <si>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</si>
  <si>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</si>
  <si>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</si>
  <si>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</si>
  <si>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</si>
  <si>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</si>
  <si>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</si>
  <si>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</si>
  <si>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</si>
  <si>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</si>
  <si>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</si>
  <si>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</si>
  <si>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</si>
  <si>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</si>
  <si>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</si>
  <si>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</si>
  <si>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</si>
  <si>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</si>
  <si>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</si>
  <si>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</si>
  <si>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</si>
  <si>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</si>
  <si>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</si>
  <si>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</si>
  <si>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</si>
  <si>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</si>
  <si>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</si>
  <si>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</si>
  <si>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</si>
  <si>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</si>
  <si>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</si>
  <si>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</si>
  <si>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</si>
  <si>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</si>
  <si>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</si>
  <si>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</si>
  <si>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</si>
  <si>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</si>
  <si>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</si>
  <si>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</si>
  <si>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</si>
  <si>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</si>
  <si>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</si>
  <si>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</si>
  <si>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</si>
  <si>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</si>
  <si>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</si>
  <si>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</si>
  <si>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</si>
  <si>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</si>
  <si>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</si>
  <si>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</si>
  <si>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</si>
  <si>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</si>
  <si>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</si>
  <si>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</si>
  <si>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</si>
  <si>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</si>
  <si>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</si>
  <si>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</si>
  <si>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</si>
  <si>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</si>
  <si>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</si>
  <si>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</si>
  <si>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</si>
  <si>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</si>
  <si>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</si>
  <si>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</si>
  <si>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</si>
  <si>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</si>
  <si>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</si>
  <si>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</si>
  <si>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</si>
  <si>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</si>
  <si>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</si>
  <si>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</si>
  <si>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</si>
  <si>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</si>
  <si>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</si>
  <si>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</si>
  <si>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</si>
  <si>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</si>
  <si>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</si>
  <si>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</si>
  <si>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</si>
  <si>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</si>
  <si>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</si>
  <si>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</si>
  <si>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</si>
  <si>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</si>
  <si>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</si>
  <si>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</si>
  <si>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</si>
  <si>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</si>
  <si>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</si>
  <si>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</si>
  <si>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</si>
  <si>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</si>
  <si>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</si>
  <si>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</si>
  <si>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</si>
  <si>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</si>
  <si>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</si>
  <si>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</si>
  <si>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</si>
  <si>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</si>
  <si>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</si>
  <si>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</si>
  <si>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</si>
  <si>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</si>
  <si>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</si>
  <si>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</si>
  <si>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</si>
  <si>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</si>
  <si>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</si>
  <si>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</si>
  <si>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</si>
  <si>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</si>
  <si>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</si>
  <si>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</si>
  <si>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</si>
  <si>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</si>
  <si>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</si>
  <si>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</si>
  <si>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</si>
  <si>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</si>
  <si>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</si>
  <si>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</si>
  <si>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</si>
  <si>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</si>
  <si>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</si>
  <si>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</si>
  <si>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</si>
  <si>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</si>
  <si>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</si>
  <si>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</si>
  <si>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</si>
  <si>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</si>
  <si>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</si>
  <si>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</si>
  <si>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</si>
  <si>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</si>
  <si>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</si>
  <si>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</si>
  <si>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</si>
  <si>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</si>
  <si>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</si>
  <si>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</si>
  <si>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</si>
  <si>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</si>
  <si>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</si>
  <si>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</si>
  <si>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</si>
  <si>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</si>
  <si>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</si>
  <si>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</si>
  <si>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</si>
  <si>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</si>
  <si>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</si>
  <si>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</si>
  <si>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</si>
  <si>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</si>
  <si>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</si>
  <si>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</si>
  <si>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</si>
  <si>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</si>
  <si>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</si>
  <si>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</si>
  <si>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</si>
  <si>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</si>
  <si>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</si>
  <si>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</si>
  <si>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</si>
  <si>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</si>
  <si>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</si>
  <si>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</si>
  <si>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</si>
  <si>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</si>
  <si>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</si>
  <si>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</si>
  <si>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</si>
  <si>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</si>
  <si>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</si>
  <si>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</si>
  <si>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</si>
  <si>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</si>
  <si>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</si>
  <si>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</si>
  <si>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</si>
  <si>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</si>
  <si>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</si>
  <si>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</si>
  <si>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</si>
  <si>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</si>
  <si>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</si>
  <si>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</si>
  <si>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</si>
  <si>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</si>
  <si>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</si>
  <si>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</si>
  <si>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</si>
  <si>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</si>
  <si>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</si>
  <si>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</si>
  <si>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</si>
  <si>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</si>
  <si>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</si>
  <si>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</si>
  <si>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</si>
  <si>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</si>
  <si>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</si>
  <si>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</si>
  <si>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</si>
  <si>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</si>
  <si>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</si>
  <si>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</si>
  <si>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</si>
  <si>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</si>
  <si>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</si>
  <si>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</si>
  <si>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</si>
  <si>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</si>
  <si>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</si>
  <si>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</si>
  <si>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</si>
  <si>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</si>
  <si>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</si>
  <si>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</si>
  <si>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</si>
  <si>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</si>
  <si>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</si>
  <si>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</si>
  <si>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</si>
  <si>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</si>
  <si>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</si>
  <si>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</si>
  <si>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</si>
  <si>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</si>
  <si>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</si>
  <si>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</si>
  <si>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</si>
  <si>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</si>
  <si>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</si>
  <si>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</si>
  <si>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</si>
  <si>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</si>
  <si>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</si>
  <si>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</si>
  <si>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</si>
  <si>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</si>
  <si>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</si>
  <si>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</si>
  <si>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</si>
  <si>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</si>
  <si>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</si>
  <si>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</si>
  <si>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</si>
  <si>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</si>
  <si>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</si>
  <si>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</si>
  <si>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</si>
  <si>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</si>
  <si>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</si>
  <si>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</si>
  <si>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</si>
  <si>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</si>
  <si>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</si>
  <si>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</si>
  <si>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</si>
  <si>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</si>
  <si>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</si>
  <si>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</si>
  <si>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</si>
  <si>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</si>
  <si>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</si>
  <si>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</si>
  <si>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</si>
  <si>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</si>
  <si>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</si>
  <si>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</si>
  <si>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</si>
  <si>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</si>
  <si>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</si>
  <si>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</si>
  <si>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</si>
  <si>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</si>
  <si>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</si>
  <si>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</si>
  <si>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</si>
  <si>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</si>
  <si>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</si>
  <si>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</si>
  <si>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</si>
  <si>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</si>
  <si>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</si>
  <si>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</si>
  <si>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</si>
  <si>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</si>
  <si>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</si>
  <si>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</si>
  <si>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</si>
  <si>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</si>
  <si>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</si>
  <si>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</si>
  <si>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</si>
  <si>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</si>
  <si>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</si>
  <si>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</si>
  <si>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</si>
  <si>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</si>
  <si>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</si>
  <si>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</si>
  <si>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</si>
  <si>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</si>
  <si>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</si>
  <si>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</si>
  <si>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</si>
  <si>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</si>
  <si>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</si>
  <si>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</si>
  <si>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</si>
  <si>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</si>
  <si>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</si>
  <si>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</si>
  <si>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</si>
  <si>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</si>
  <si>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</si>
  <si>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</si>
  <si>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</si>
  <si>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</si>
  <si>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</si>
  <si>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</si>
  <si>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</si>
  <si>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</si>
  <si>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</si>
  <si>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</si>
  <si>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</si>
  <si>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</si>
  <si>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</si>
  <si>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</si>
  <si>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</si>
  <si>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</si>
  <si>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</si>
  <si>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</si>
  <si>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</si>
  <si>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</si>
  <si>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</si>
  <si>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</si>
  <si>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</si>
  <si>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</si>
  <si>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</si>
  <si>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</si>
  <si>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</si>
  <si>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</si>
  <si>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</si>
  <si>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</si>
  <si>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</si>
  <si>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</si>
  <si>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</si>
  <si>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</si>
  <si>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</si>
  <si>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</si>
  <si>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</si>
  <si>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</si>
  <si>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</si>
  <si>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</si>
  <si>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</si>
  <si>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</si>
  <si>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</si>
  <si>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</si>
  <si>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</si>
  <si>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</si>
  <si>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</si>
  <si>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</si>
  <si>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</si>
  <si>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</si>
  <si>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</si>
  <si>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</si>
  <si>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</si>
  <si>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</si>
  <si>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</si>
  <si>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</si>
  <si>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</si>
  <si>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</si>
  <si>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</si>
  <si>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</si>
  <si>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</si>
  <si>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</si>
  <si>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</si>
  <si>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</si>
  <si>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</si>
  <si>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</si>
  <si>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</si>
  <si>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</si>
  <si>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</si>
  <si>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</si>
  <si>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</si>
  <si>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</si>
  <si>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</si>
  <si>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</si>
  <si>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</si>
  <si>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</si>
  <si>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</si>
  <si>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</si>
  <si>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</si>
  <si>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</si>
  <si>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</si>
  <si>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</si>
  <si>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</si>
  <si>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</si>
  <si>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</si>
  <si>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</si>
  <si>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</si>
  <si>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</si>
  <si>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</si>
  <si>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</si>
  <si>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</si>
  <si>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</si>
  <si>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</si>
  <si>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</si>
  <si>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</si>
  <si>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</si>
  <si>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</si>
  <si>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</si>
  <si>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</si>
  <si>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</si>
  <si>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</si>
  <si>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</si>
  <si>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</si>
  <si>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</si>
  <si>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</si>
  <si>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</si>
  <si>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</si>
  <si>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</si>
  <si>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</si>
  <si>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</si>
  <si>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</si>
  <si>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</si>
  <si>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</si>
  <si>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</si>
  <si>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</si>
  <si>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</si>
  <si>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</si>
  <si>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</si>
  <si>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</si>
  <si>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</si>
  <si>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</si>
  <si>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</si>
  <si>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</si>
  <si>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</si>
  <si>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</si>
  <si>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</si>
  <si>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</si>
  <si>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</si>
  <si>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</si>
  <si>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</si>
  <si>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</si>
  <si>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</si>
  <si>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</si>
  <si>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</si>
  <si>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</si>
  <si>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</si>
  <si>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</si>
  <si>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</si>
  <si>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</si>
  <si>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</si>
  <si>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</si>
  <si>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</si>
  <si>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</si>
  <si>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</si>
  <si>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</si>
  <si>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</si>
  <si>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</si>
  <si>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</si>
  <si>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</si>
  <si>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</si>
  <si>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</si>
  <si>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</si>
  <si>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</si>
  <si>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</si>
  <si>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</si>
  <si>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</si>
  <si>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</si>
  <si>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</si>
  <si>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</si>
  <si>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</si>
  <si>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</si>
  <si>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</si>
  <si>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</si>
  <si>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</si>
  <si>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</si>
  <si>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</si>
  <si>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</si>
  <si>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</si>
  <si>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</si>
  <si>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</si>
  <si>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</si>
  <si>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</si>
  <si>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</si>
  <si>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</si>
  <si>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</si>
  <si>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</si>
  <si>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</si>
  <si>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</si>
  <si>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</si>
  <si>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</si>
  <si>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</si>
  <si>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</si>
  <si>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</si>
  <si>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</si>
  <si>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</si>
  <si>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</si>
  <si>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</si>
  <si>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</si>
  <si>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</si>
  <si>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</si>
  <si>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</si>
  <si>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</si>
  <si>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</si>
  <si>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</si>
  <si>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</si>
  <si>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</si>
  <si>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</si>
  <si>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</si>
  <si>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</si>
  <si>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</si>
  <si>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</si>
  <si>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</si>
  <si>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</si>
  <si>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</si>
  <si>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</si>
  <si>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</si>
  <si>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</si>
  <si>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</si>
  <si>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</si>
  <si>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</si>
  <si>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</si>
  <si>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</si>
  <si>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</si>
  <si>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</si>
  <si>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</si>
  <si>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</si>
  <si>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</si>
  <si>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</si>
  <si>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</si>
  <si>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</si>
  <si>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</si>
  <si>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</si>
  <si>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</si>
  <si>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</si>
  <si>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</si>
  <si>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</si>
  <si>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</si>
  <si>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</si>
  <si>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</si>
  <si>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</si>
  <si>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</si>
  <si>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</si>
  <si>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</si>
  <si>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</si>
  <si>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</si>
  <si>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</si>
  <si>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</si>
  <si>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</si>
  <si>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</si>
  <si>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</si>
  <si>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</si>
  <si>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</si>
  <si>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</si>
  <si>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</si>
  <si>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</si>
  <si>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</si>
  <si>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</si>
  <si>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</si>
  <si>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</si>
  <si>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</si>
  <si>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</si>
  <si>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</si>
  <si>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</si>
  <si>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</si>
  <si>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</si>
  <si>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</si>
  <si>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</si>
  <si>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</si>
  <si>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</si>
  <si>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</si>
  <si>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</si>
  <si>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</si>
  <si>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</si>
  <si>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</si>
  <si>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</si>
  <si>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</si>
  <si>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</si>
  <si>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</si>
  <si>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</si>
  <si>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</si>
  <si>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</si>
  <si>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</si>
  <si>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</si>
  <si>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</si>
  <si>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</si>
  <si>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</si>
  <si>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</si>
  <si>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</si>
  <si>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</si>
  <si>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</si>
  <si>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</si>
  <si>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</si>
  <si>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</si>
  <si>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</si>
  <si>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</si>
  <si>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</si>
  <si>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</si>
  <si>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</si>
  <si>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</si>
  <si>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</si>
  <si>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</si>
  <si>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</si>
  <si>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</si>
  <si>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</si>
  <si>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</si>
  <si>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</si>
  <si>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</si>
  <si>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</si>
  <si>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</si>
  <si>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</si>
  <si>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</si>
  <si>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</si>
  <si>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</si>
  <si>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</si>
  <si>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</si>
  <si>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</si>
  <si>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</si>
  <si>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</si>
  <si>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</si>
  <si>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</si>
  <si>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</si>
  <si>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</si>
  <si>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</si>
  <si>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</si>
  <si>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</si>
  <si>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</si>
  <si>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</si>
  <si>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</si>
  <si>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</si>
  <si>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</si>
  <si>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</si>
  <si>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</si>
  <si>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</si>
  <si>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</si>
  <si>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</si>
  <si>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</si>
  <si>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</si>
  <si>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</si>
  <si>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</si>
  <si>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</si>
  <si>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</si>
  <si>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</si>
  <si>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</si>
  <si>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</si>
  <si>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</si>
  <si>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</si>
  <si>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</si>
  <si>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</si>
  <si>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</si>
  <si>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</si>
  <si>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</si>
  <si>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</si>
  <si>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</si>
  <si>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</si>
  <si>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</si>
  <si>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</si>
  <si>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</si>
  <si>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</si>
  <si>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</si>
  <si>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</si>
  <si>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</si>
  <si>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</si>
  <si>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</si>
  <si>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</si>
  <si>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</si>
  <si>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</si>
  <si>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</si>
  <si>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</si>
  <si>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</si>
  <si>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</si>
  <si>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</si>
  <si>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</si>
  <si>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</si>
  <si>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</si>
  <si>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</si>
  <si>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</si>
  <si>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</si>
  <si>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</si>
  <si>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</si>
  <si>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</si>
  <si>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</si>
  <si>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</si>
  <si>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</si>
  <si>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</si>
  <si>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</si>
  <si>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</si>
  <si>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</si>
  <si>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</si>
  <si>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</si>
  <si>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</si>
  <si>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</si>
  <si>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</si>
  <si>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</si>
  <si>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</si>
  <si>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</si>
  <si>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</si>
  <si>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</si>
  <si>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</si>
  <si>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</si>
  <si>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</si>
  <si>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</si>
  <si>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</si>
  <si>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</si>
  <si>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</si>
  <si>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</si>
  <si>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</si>
  <si>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</si>
  <si>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</si>
  <si>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</si>
  <si>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</si>
  <si>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</si>
  <si>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</si>
  <si>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</si>
  <si>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</si>
  <si>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</si>
  <si>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</si>
  <si>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</si>
  <si>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</si>
  <si>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</si>
  <si>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</si>
  <si>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</si>
  <si>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</si>
  <si>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</si>
  <si>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</si>
  <si>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</si>
  <si>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</si>
  <si>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</si>
  <si>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</si>
  <si>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</si>
  <si>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</si>
  <si>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</si>
  <si>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</si>
  <si>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</si>
  <si>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</si>
  <si>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</si>
  <si>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</si>
  <si>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</si>
  <si>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</si>
  <si>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</si>
  <si>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</si>
  <si>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</si>
  <si>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</si>
  <si>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</si>
  <si>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</si>
  <si>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</si>
  <si>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</si>
  <si>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</si>
  <si>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</si>
  <si>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</si>
  <si>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</si>
  <si>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</si>
  <si>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</si>
  <si>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</si>
  <si>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</si>
  <si>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</si>
  <si>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</si>
  <si>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</si>
  <si>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</si>
  <si>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</si>
  <si>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</si>
  <si>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</si>
  <si>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</si>
  <si>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</si>
  <si>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</si>
  <si>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</si>
  <si>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</si>
  <si>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</si>
  <si>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</si>
  <si>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</si>
  <si>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</si>
  <si>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</si>
  <si>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</si>
  <si>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</si>
  <si>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</si>
  <si>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</si>
  <si>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</si>
  <si>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</si>
  <si>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</si>
  <si>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</si>
  <si>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</si>
  <si>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</si>
  <si>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</si>
  <si>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</si>
  <si>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</si>
  <si>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</si>
  <si>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</si>
  <si>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</si>
  <si>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</si>
  <si>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</si>
  <si>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</si>
  <si>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</si>
  <si>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</si>
  <si>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</si>
  <si>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</si>
  <si>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</si>
  <si>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</si>
  <si>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</si>
  <si>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</si>
  <si>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</si>
  <si>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</si>
  <si>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</si>
  <si>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</si>
  <si>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</si>
  <si>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</si>
  <si>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</si>
  <si>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</si>
  <si>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</si>
  <si>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</si>
  <si>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</si>
  <si>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</si>
  <si>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</si>
  <si>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</si>
  <si>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</si>
  <si>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</si>
  <si>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</si>
  <si>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</si>
  <si>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</si>
  <si>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</si>
  <si>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</si>
  <si>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</si>
  <si>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</si>
  <si>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</si>
  <si>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</si>
  <si>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</si>
  <si>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</si>
  <si>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</si>
  <si>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</si>
  <si>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</si>
  <si>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</si>
  <si>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</si>
  <si>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</si>
  <si>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</si>
  <si>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</si>
  <si>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</si>
  <si>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</si>
  <si>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</si>
  <si>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</si>
  <si>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</si>
  <si>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</si>
  <si>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</si>
  <si>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</si>
  <si>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</si>
  <si>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</si>
  <si>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</si>
  <si>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</si>
  <si>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</si>
  <si>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</si>
  <si>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</si>
  <si>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</si>
  <si>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</si>
  <si>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</si>
  <si>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</si>
  <si>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</si>
  <si>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</si>
  <si>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</si>
  <si>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</si>
  <si>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</si>
  <si>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</si>
  <si>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</si>
  <si>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</si>
  <si>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</si>
  <si>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</si>
  <si>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</si>
  <si>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</si>
  <si>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</si>
  <si>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</si>
  <si>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</si>
  <si>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</si>
  <si>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</si>
  <si>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</si>
  <si>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</si>
  <si>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</si>
  <si>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</si>
  <si>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</si>
  <si>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</si>
  <si>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</si>
  <si>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</si>
  <si>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</si>
  <si>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</si>
  <si>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</si>
  <si>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</si>
  <si>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</si>
  <si>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</si>
  <si>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</si>
  <si>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</si>
  <si>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</si>
  <si>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</si>
  <si>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</si>
  <si>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</si>
  <si>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</si>
  <si>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</si>
  <si>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</si>
  <si>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</si>
  <si>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</si>
  <si>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</si>
  <si>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</si>
  <si>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</si>
  <si>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</si>
  <si>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</si>
  <si>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</si>
  <si>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</si>
  <si>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</si>
  <si>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</si>
  <si>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</si>
  <si>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</si>
  <si>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</si>
  <si>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</si>
  <si>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</si>
  <si>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</si>
  <si>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</si>
  <si>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</si>
  <si>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</si>
  <si>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</si>
  <si>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</si>
  <si>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</si>
  <si>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</si>
  <si>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</si>
  <si>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</si>
  <si>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</si>
  <si>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</si>
  <si>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</si>
  <si>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</si>
  <si>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</si>
  <si>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</si>
  <si>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</si>
  <si>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</si>
  <si>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</si>
  <si>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</si>
  <si>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</si>
  <si>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</si>
  <si>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</si>
  <si>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</si>
  <si>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</si>
  <si>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</si>
  <si>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</si>
  <si>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</si>
  <si>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</si>
  <si>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</si>
  <si>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</si>
  <si>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</si>
  <si>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</si>
  <si>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</si>
  <si>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</si>
  <si>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</si>
  <si>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</si>
  <si>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</si>
  <si>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</si>
  <si>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</si>
  <si>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</si>
  <si>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</si>
  <si>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</si>
  <si>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</si>
  <si>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</si>
  <si>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</si>
  <si>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</si>
  <si>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</si>
  <si>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</si>
  <si>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</si>
  <si>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</si>
  <si>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</si>
  <si>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</si>
  <si>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</si>
  <si>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</si>
  <si>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</si>
  <si>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</si>
  <si>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</si>
  <si>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</si>
  <si>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</si>
  <si>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</si>
  <si>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</si>
  <si>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</si>
  <si>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</si>
  <si>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</si>
  <si>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</si>
  <si>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</si>
  <si>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</si>
  <si>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</si>
  <si>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</si>
  <si>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</si>
  <si>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</si>
  <si>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</si>
  <si>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</si>
  <si>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</si>
  <si>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</si>
  <si>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</si>
  <si>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</si>
  <si>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</si>
  <si>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</si>
  <si>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</si>
  <si>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</si>
  <si>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</si>
  <si>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</si>
  <si>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</si>
  <si>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</si>
  <si>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</si>
  <si>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</si>
  <si>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</si>
  <si>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</si>
  <si>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</si>
  <si>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</si>
  <si>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</si>
  <si>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</si>
  <si>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</si>
  <si>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</si>
  <si>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</si>
  <si>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</si>
  <si>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</si>
  <si>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</si>
  <si>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</si>
  <si>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</si>
  <si>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</si>
  <si>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</si>
  <si>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</si>
  <si>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</si>
  <si>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</si>
  <si>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</si>
  <si>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</si>
  <si>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</si>
  <si>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</si>
  <si>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</si>
  <si>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</si>
  <si>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</si>
  <si>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</si>
  <si>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</si>
  <si>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</si>
  <si>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</si>
  <si>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</si>
  <si>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</si>
  <si>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</si>
  <si>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</si>
  <si>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</si>
  <si>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</si>
  <si>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</si>
  <si>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</si>
  <si>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</si>
  <si>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</si>
  <si>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</si>
  <si>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</si>
  <si>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</si>
  <si>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</si>
  <si>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</si>
  <si>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</si>
  <si>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</si>
  <si>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</si>
  <si>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</si>
  <si>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</si>
  <si>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</si>
  <si>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</si>
  <si>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</si>
  <si>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</si>
  <si>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</si>
  <si>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</si>
  <si>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</si>
  <si>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</si>
  <si>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</si>
  <si>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</si>
  <si>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</si>
  <si>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</si>
  <si>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</si>
  <si>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</si>
  <si>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</si>
  <si>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</si>
  <si>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</si>
  <si>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</si>
  <si>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</si>
  <si>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</si>
  <si>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</si>
  <si>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</si>
  <si>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</si>
  <si>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</si>
  <si>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</si>
  <si>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</si>
  <si>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</si>
  <si>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</si>
  <si>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</si>
  <si>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</si>
  <si>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</si>
  <si>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</si>
  <si>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</si>
  <si>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</si>
  <si>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</si>
  <si>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</si>
  <si>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</si>
  <si>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</si>
  <si>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</si>
  <si>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</si>
  <si>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</si>
  <si>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</si>
  <si>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</si>
  <si>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</si>
  <si>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</si>
  <si>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</si>
  <si>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</si>
  <si>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</si>
  <si>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</si>
  <si>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</si>
  <si>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</si>
  <si>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</si>
  <si>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</si>
  <si>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</si>
  <si>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</si>
  <si>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</si>
  <si>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</si>
  <si>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</si>
  <si>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</si>
  <si>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</si>
  <si>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</si>
  <si>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</si>
  <si>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</si>
  <si>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</si>
  <si>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</si>
  <si>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</si>
  <si>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</si>
  <si>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</si>
  <si>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</si>
  <si>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</si>
  <si>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</si>
  <si>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</si>
  <si>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</si>
  <si>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</si>
  <si>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</si>
  <si>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</si>
  <si>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</si>
  <si>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</si>
  <si>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</si>
  <si>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</si>
  <si>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</si>
  <si>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</si>
  <si>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</si>
  <si>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</si>
  <si>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</si>
  <si>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</si>
  <si>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</si>
  <si>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</si>
  <si>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</si>
  <si>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</si>
  <si>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</si>
  <si>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</si>
  <si>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</si>
  <si>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</si>
  <si>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</si>
  <si>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</si>
  <si>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</si>
  <si>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</si>
  <si>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</si>
  <si>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</si>
  <si>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</si>
  <si>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</si>
  <si>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</si>
  <si>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</si>
  <si>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</si>
  <si>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</si>
  <si>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</si>
  <si>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</si>
  <si>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</si>
  <si>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</si>
  <si>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</si>
  <si>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</si>
  <si>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</si>
  <si>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</si>
  <si>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</si>
  <si>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</si>
  <si>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</si>
  <si>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</si>
  <si>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</si>
  <si>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</si>
  <si>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</si>
  <si>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</si>
  <si>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</si>
  <si>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</si>
  <si>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</si>
  <si>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</si>
  <si>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</si>
  <si>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</si>
  <si>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</si>
  <si>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</si>
  <si>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</si>
  <si>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</si>
  <si>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</si>
  <si>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</si>
  <si>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</si>
  <si>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</si>
  <si>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</si>
  <si>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</si>
  <si>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</si>
  <si>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</si>
  <si>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</si>
  <si>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</si>
  <si>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</si>
  <si>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</si>
  <si>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</si>
  <si>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</si>
  <si>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</si>
  <si>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</si>
  <si>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</si>
  <si>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</si>
  <si>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</si>
  <si>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</si>
  <si>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</si>
  <si>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</si>
  <si>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</si>
  <si>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</si>
  <si>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</si>
  <si>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</si>
  <si>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</si>
  <si>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</si>
  <si>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</si>
  <si>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</si>
  <si>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</si>
  <si>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</si>
  <si>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</si>
  <si>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</si>
  <si>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</si>
  <si>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</si>
  <si>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</si>
  <si>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</si>
  <si>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</si>
  <si>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</si>
  <si>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</si>
  <si>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</si>
  <si>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</si>
  <si>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</si>
  <si>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</si>
  <si>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</si>
  <si>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</si>
  <si>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</si>
  <si>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</si>
  <si>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</si>
  <si>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</si>
  <si>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</si>
  <si>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</si>
  <si>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</si>
  <si>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</si>
  <si>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</si>
  <si>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</si>
  <si>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</si>
  <si>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</si>
  <si>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</si>
  <si>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</si>
  <si>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</si>
  <si>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</si>
  <si>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</si>
  <si>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</si>
  <si>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</si>
  <si>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</si>
  <si>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</si>
  <si>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</si>
  <si>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</si>
  <si>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</si>
  <si>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</si>
  <si>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</si>
  <si>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</si>
  <si>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</si>
  <si>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</si>
  <si>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</si>
  <si>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</si>
  <si>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</si>
  <si>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</si>
  <si>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</si>
  <si>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</si>
  <si>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</si>
  <si>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</si>
  <si>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</si>
  <si>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</si>
  <si>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</si>
  <si>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</si>
  <si>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</si>
  <si>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</si>
  <si>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</si>
  <si>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</si>
  <si>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</si>
  <si>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</si>
  <si>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</si>
  <si>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</si>
  <si>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</si>
  <si>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</si>
  <si>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</si>
  <si>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</si>
  <si>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</si>
  <si>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</si>
  <si>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</si>
  <si>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</si>
  <si>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</si>
  <si>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</si>
  <si>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</si>
  <si>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</si>
  <si>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</si>
  <si>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</si>
  <si>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</si>
  <si>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</si>
  <si>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</si>
  <si>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</si>
  <si>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</si>
  <si>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</si>
  <si>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</si>
  <si>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</si>
  <si>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</si>
  <si>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</si>
  <si>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</si>
  <si>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</si>
  <si>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</si>
  <si>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</si>
  <si>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</si>
  <si>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</si>
  <si>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</si>
  <si>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</si>
  <si>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</si>
  <si>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</si>
  <si>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</si>
  <si>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</si>
  <si>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</si>
  <si>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</si>
  <si>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</si>
  <si>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</si>
  <si>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</si>
  <si>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</si>
  <si>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</si>
  <si>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</si>
  <si>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</si>
  <si>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</si>
  <si>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</si>
  <si>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</si>
  <si>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</si>
  <si>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</si>
  <si>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</si>
  <si>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</si>
  <si>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</si>
  <si>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</si>
  <si>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</si>
  <si>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</si>
  <si>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</si>
  <si>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</si>
  <si>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</si>
  <si>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</si>
  <si>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</si>
  <si>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</si>
  <si>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</si>
  <si>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</si>
  <si>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</si>
  <si>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</si>
  <si>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</si>
  <si>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</si>
  <si>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</si>
  <si>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</si>
  <si>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</si>
  <si>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</si>
  <si>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</si>
  <si>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</si>
  <si>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</si>
  <si>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</si>
  <si>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</si>
  <si>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</si>
  <si>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</si>
  <si>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</si>
  <si>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</si>
  <si>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</si>
  <si>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</si>
  <si>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</si>
  <si>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</si>
  <si>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</si>
  <si>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</si>
  <si>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</si>
  <si>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</si>
  <si>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</si>
  <si>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</si>
  <si>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</si>
  <si>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</si>
  <si>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</si>
  <si>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</si>
  <si>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</si>
  <si>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</si>
  <si>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</si>
  <si>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</si>
  <si>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</si>
  <si>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</si>
  <si>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</si>
  <si>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</si>
  <si>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</si>
  <si>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</si>
  <si>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</si>
  <si>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</si>
  <si>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</si>
  <si>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</si>
  <si>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</si>
  <si>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</si>
  <si>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</si>
  <si>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</si>
  <si>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</si>
  <si>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</si>
  <si>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</si>
  <si>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</si>
  <si>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</si>
  <si>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</si>
  <si>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</si>
  <si>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</si>
  <si>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</si>
  <si>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</si>
  <si>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</si>
  <si>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</si>
  <si>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</si>
  <si>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</si>
  <si>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</si>
  <si>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</si>
  <si>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</si>
  <si>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</si>
  <si>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</si>
  <si>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</si>
  <si>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</si>
  <si>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</si>
  <si>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</si>
  <si>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</si>
  <si>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</si>
  <si>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</si>
  <si>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</si>
  <si>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</si>
  <si>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</si>
  <si>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</si>
  <si>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</si>
  <si>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</si>
  <si>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</si>
  <si>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</si>
  <si>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</si>
  <si>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</si>
  <si>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</si>
  <si>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</si>
  <si>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</si>
  <si>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</si>
  <si>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</si>
  <si>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</si>
  <si>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</si>
  <si>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</si>
  <si>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</si>
  <si>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</si>
  <si>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</si>
  <si>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</si>
  <si>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</si>
  <si>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</si>
  <si>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</si>
  <si>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</si>
  <si>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</si>
  <si>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</si>
  <si>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</si>
  <si>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</si>
  <si>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</si>
  <si>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</si>
  <si>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</si>
  <si>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</si>
  <si>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</si>
  <si>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</si>
  <si>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</si>
  <si>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</si>
  <si>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</si>
  <si>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</si>
  <si>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</si>
  <si>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</si>
  <si>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</si>
  <si>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</si>
  <si>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</si>
  <si>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</si>
  <si>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</si>
  <si>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</si>
  <si>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</si>
  <si>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</si>
  <si>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</si>
  <si>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</si>
  <si>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</si>
  <si>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</si>
  <si>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</si>
  <si>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</si>
  <si>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</si>
  <si>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</si>
  <si>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</si>
  <si>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</si>
  <si>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</si>
  <si>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</si>
  <si>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</si>
  <si>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</si>
  <si>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</si>
  <si>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</si>
  <si>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</si>
  <si>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</si>
  <si>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</si>
  <si>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</si>
  <si>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</si>
  <si>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</si>
  <si>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</si>
  <si>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</si>
  <si>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</si>
  <si>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</si>
  <si>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</si>
  <si>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</si>
  <si>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</si>
  <si>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</si>
  <si>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</si>
  <si>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</si>
  <si>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</si>
  <si>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</si>
  <si>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</si>
  <si>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</si>
  <si>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</si>
  <si>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</si>
  <si>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</si>
  <si>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</si>
  <si>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</si>
  <si>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</si>
  <si>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</si>
  <si>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</si>
  <si>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</si>
  <si>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</si>
  <si>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</si>
  <si>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</si>
  <si>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</si>
  <si>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</si>
  <si>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</si>
  <si>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</si>
  <si>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</si>
  <si>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</si>
  <si>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</si>
  <si>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</si>
  <si>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</si>
  <si>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</si>
  <si>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</si>
  <si>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</si>
  <si>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</si>
  <si>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</si>
  <si>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</si>
  <si>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</si>
  <si>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</si>
  <si>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</si>
  <si>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</si>
  <si>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</si>
  <si>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</si>
  <si>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</si>
  <si>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</si>
  <si>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</si>
  <si>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</si>
  <si>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</si>
  <si>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</si>
  <si>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</si>
  <si>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</si>
  <si>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</si>
  <si>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</si>
  <si>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</si>
  <si>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</si>
  <si>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</si>
  <si>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</si>
  <si>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</si>
  <si>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</si>
  <si>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</si>
  <si>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</si>
  <si>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</si>
  <si>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</si>
  <si>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</si>
  <si>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</si>
  <si>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</si>
  <si>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</si>
  <si>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</si>
  <si>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</si>
  <si>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</si>
  <si>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</si>
  <si>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</si>
  <si>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</si>
  <si>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</si>
  <si>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</si>
  <si>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</si>
  <si>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</si>
  <si>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</si>
  <si>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</si>
  <si>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</si>
  <si>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</si>
  <si>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</si>
  <si>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</si>
  <si>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</si>
  <si>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</si>
  <si>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</si>
  <si>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</si>
  <si>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</si>
  <si>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</si>
  <si>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</si>
  <si>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</si>
  <si>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</si>
  <si>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</si>
  <si>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</si>
  <si>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</si>
  <si>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</si>
  <si>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</si>
  <si>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</si>
  <si>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</si>
  <si>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</si>
  <si>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</si>
  <si>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</si>
  <si>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</si>
  <si>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</si>
  <si>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</si>
  <si>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</si>
  <si>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</si>
  <si>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</si>
  <si>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</si>
  <si>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</si>
  <si>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</si>
  <si>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</si>
  <si>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</si>
  <si>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</si>
  <si>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</si>
  <si>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</si>
  <si>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</si>
  <si>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</si>
  <si>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</si>
  <si>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</si>
  <si>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</si>
  <si>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</si>
  <si>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</si>
  <si>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</si>
  <si>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</si>
  <si>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</si>
  <si>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</si>
  <si>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</si>
  <si>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</si>
  <si>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</si>
  <si>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</si>
  <si>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</si>
  <si>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</si>
  <si>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</si>
  <si>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</si>
  <si>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</si>
  <si>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</si>
  <si>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</si>
  <si>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</si>
  <si>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</si>
  <si>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</si>
  <si>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</si>
  <si>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</si>
  <si>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</si>
  <si>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</si>
  <si>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</si>
  <si>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</si>
  <si>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</si>
  <si>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</si>
  <si>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</si>
  <si>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</si>
  <si>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</si>
  <si>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</si>
  <si>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</si>
  <si>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</si>
  <si>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</si>
  <si>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</si>
  <si>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</si>
  <si>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</si>
  <si>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</si>
  <si>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</si>
  <si>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</si>
  <si>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</si>
  <si>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</si>
  <si>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</si>
  <si>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</si>
  <si>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</si>
  <si>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</si>
  <si>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</si>
  <si>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</si>
  <si>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</si>
  <si>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</si>
  <si>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</si>
  <si>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</si>
  <si>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</si>
  <si>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</si>
  <si>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</si>
  <si>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</si>
  <si>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</si>
  <si>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</si>
  <si>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</si>
  <si>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</si>
  <si>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</si>
  <si>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</si>
  <si>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</si>
  <si>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</si>
  <si>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</si>
  <si>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</si>
  <si>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</si>
  <si>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</si>
  <si>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</si>
  <si>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</si>
  <si>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</si>
  <si>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</si>
  <si>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</si>
  <si>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</si>
  <si>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</si>
  <si>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</si>
  <si>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</si>
  <si>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</si>
  <si>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</si>
  <si>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</si>
  <si>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</si>
  <si>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</si>
  <si>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</si>
  <si>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</si>
  <si>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</si>
  <si>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</si>
  <si>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</si>
  <si>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</si>
  <si>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</si>
  <si>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</si>
  <si>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</si>
  <si>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</si>
  <si>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</si>
  <si>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</si>
  <si>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</si>
  <si>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</si>
  <si>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</si>
  <si>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</si>
  <si>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</si>
  <si>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</si>
  <si>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</si>
  <si>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</si>
  <si>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</si>
  <si>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</si>
  <si>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</si>
  <si>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</si>
  <si>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</si>
  <si>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</si>
  <si>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</si>
  <si>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</si>
  <si>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</si>
  <si>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</si>
  <si>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</si>
  <si>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</si>
  <si>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</si>
  <si>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</si>
  <si>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</si>
  <si>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</si>
  <si>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</si>
  <si>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</si>
  <si>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</si>
  <si>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</si>
  <si>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</si>
  <si>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</si>
  <si>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</si>
  <si>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</si>
  <si>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</si>
  <si>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</si>
  <si>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</si>
  <si>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</si>
  <si>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</si>
  <si>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</si>
  <si>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</si>
  <si>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</si>
  <si>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</si>
  <si>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</si>
  <si>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</si>
  <si>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</si>
  <si>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</si>
  <si>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</si>
  <si>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</si>
  <si>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</si>
  <si>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</si>
  <si>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</si>
  <si>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</si>
  <si>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</si>
  <si>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</si>
  <si>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</si>
  <si>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</si>
  <si>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</si>
  <si>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</si>
  <si>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</si>
  <si>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</si>
  <si>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</si>
  <si>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</si>
  <si>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</si>
  <si>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</si>
  <si>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</si>
  <si>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</si>
  <si>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</si>
  <si>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</si>
  <si>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</si>
  <si>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</si>
  <si>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</si>
  <si>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</si>
  <si>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</si>
  <si>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</si>
  <si>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</si>
  <si>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</si>
  <si>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</si>
  <si>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</si>
  <si>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</si>
  <si>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</si>
  <si>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</si>
  <si>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</si>
  <si>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</si>
  <si>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</si>
  <si>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</si>
  <si>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</si>
  <si>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</si>
  <si>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</si>
  <si>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</si>
  <si>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</si>
  <si>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</si>
  <si>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</si>
  <si>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</si>
  <si>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</si>
  <si>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</si>
  <si>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</si>
  <si>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</si>
  <si>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</si>
  <si>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</si>
  <si>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</si>
  <si>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</si>
  <si>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</si>
  <si>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</si>
  <si>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</si>
  <si>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</si>
  <si>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</si>
  <si>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</si>
  <si>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</si>
  <si>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</si>
  <si>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</si>
  <si>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</si>
  <si>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</si>
  <si>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</si>
  <si>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</si>
  <si>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</si>
  <si>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</si>
  <si>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</si>
  <si>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</si>
  <si>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</si>
  <si>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</si>
  <si>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</si>
  <si>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</si>
  <si>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</si>
  <si>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</si>
  <si>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</si>
  <si>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</si>
  <si>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</si>
  <si>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</si>
  <si>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</si>
  <si>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</si>
  <si>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</si>
  <si>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</si>
  <si>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</si>
  <si>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</si>
  <si>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</si>
  <si>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</si>
  <si>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</si>
  <si>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</si>
  <si>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</si>
  <si>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</si>
  <si>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</si>
  <si>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</si>
  <si>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</si>
  <si>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</si>
  <si>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</si>
  <si>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</si>
  <si>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</si>
  <si>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</si>
  <si>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</si>
  <si>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</si>
  <si>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</si>
  <si>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</si>
  <si>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</si>
  <si>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</si>
  <si>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</si>
  <si>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</si>
  <si>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</si>
  <si>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</si>
  <si>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</si>
  <si>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</si>
  <si>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</si>
  <si>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</si>
  <si>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</si>
  <si>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</si>
  <si>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</si>
  <si>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</si>
  <si>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</si>
  <si>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</si>
  <si>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</si>
  <si>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</si>
  <si>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</si>
  <si>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</si>
  <si>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</si>
  <si>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</si>
  <si>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</si>
  <si>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</si>
  <si>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</si>
  <si>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</si>
  <si>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</si>
  <si>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</si>
  <si>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</si>
  <si>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</si>
  <si>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</si>
  <si>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</si>
  <si>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</si>
  <si>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</si>
  <si>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</si>
  <si>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</si>
  <si>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</si>
  <si>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</si>
  <si>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</si>
  <si>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</si>
  <si>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</si>
  <si>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</si>
  <si>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</si>
  <si>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</si>
  <si>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</si>
  <si>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</si>
  <si>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</si>
  <si>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</si>
  <si>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</si>
  <si>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</si>
  <si>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</si>
  <si>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</si>
  <si>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</si>
  <si>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</si>
  <si>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</si>
  <si>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</si>
  <si>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</si>
  <si>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</si>
  <si>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</si>
  <si>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</si>
  <si>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</si>
  <si>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</si>
  <si>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</si>
  <si>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</si>
  <si>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</si>
  <si>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</si>
  <si>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</si>
  <si>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</si>
  <si>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</si>
  <si>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</si>
  <si>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</si>
  <si>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</si>
  <si>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</si>
  <si>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</si>
  <si>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</si>
  <si>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</si>
  <si>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</si>
  <si>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</si>
  <si>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</si>
  <si>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</si>
  <si>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</si>
  <si>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</si>
  <si>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</si>
  <si>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</si>
  <si>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</si>
  <si>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</si>
  <si>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</si>
  <si>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</si>
  <si>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</si>
  <si>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</si>
  <si>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</si>
  <si>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</si>
  <si>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</si>
  <si>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</si>
  <si>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</si>
  <si>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</si>
  <si>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</si>
  <si>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</si>
  <si>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</si>
  <si>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</si>
  <si>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</si>
  <si>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</si>
  <si>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</si>
  <si>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</si>
  <si>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</si>
  <si>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</si>
  <si>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</si>
  <si>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</si>
  <si>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</si>
  <si>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</si>
  <si>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</si>
  <si>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</si>
  <si>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</si>
  <si>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</si>
  <si>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</si>
  <si>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</si>
  <si>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</si>
  <si>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</si>
  <si>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</si>
  <si>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</si>
  <si>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</si>
  <si>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</si>
  <si>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</si>
  <si>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</si>
  <si>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</si>
  <si>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</si>
  <si>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</si>
  <si>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</si>
  <si>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</si>
  <si>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</si>
  <si>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</si>
  <si>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</si>
  <si>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</si>
  <si>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</si>
  <si>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</si>
  <si>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</si>
  <si>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</si>
  <si>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</si>
  <si>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</si>
  <si>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</si>
  <si>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</si>
  <si>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</si>
  <si>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</si>
  <si>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</si>
  <si>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</si>
  <si>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</si>
  <si>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</si>
  <si>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</si>
  <si>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</si>
  <si>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</si>
  <si>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</si>
  <si>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</si>
  <si>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</si>
  <si>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</si>
  <si>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</si>
  <si>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</si>
  <si>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</si>
  <si>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</si>
  <si>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</si>
  <si>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</si>
  <si>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</si>
  <si>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</si>
  <si>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</si>
  <si>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</si>
  <si>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</si>
  <si>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</si>
  <si>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</si>
  <si>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</si>
  <si>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</si>
  <si>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</si>
  <si>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</si>
  <si>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</si>
  <si>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</si>
  <si>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</si>
  <si>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</si>
  <si>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</si>
  <si>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</si>
  <si>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</si>
  <si>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</si>
  <si>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</si>
  <si>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</si>
  <si>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</si>
  <si>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</si>
  <si>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</si>
  <si>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</si>
  <si>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</si>
  <si>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</si>
  <si>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</si>
  <si>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</si>
  <si>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</si>
  <si>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</si>
  <si>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</si>
  <si>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</si>
  <si>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</si>
  <si>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</si>
  <si>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</si>
  <si>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</si>
  <si>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</si>
  <si>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</si>
  <si>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</si>
  <si>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</si>
  <si>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</si>
  <si>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</si>
  <si>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</si>
  <si>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</si>
  <si>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</si>
  <si>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</si>
  <si>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</si>
  <si>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</si>
  <si>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</si>
  <si>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</si>
  <si>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</si>
  <si>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</si>
  <si>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</si>
  <si>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</si>
  <si>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</si>
  <si>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</si>
  <si>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</si>
  <si>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</si>
  <si>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</si>
  <si>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</si>
  <si>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</si>
  <si>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</si>
  <si>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</si>
  <si>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</si>
  <si>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</si>
  <si>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</si>
  <si>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</si>
  <si>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</si>
  <si>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</si>
  <si>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</si>
  <si>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</si>
  <si>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</si>
  <si>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</si>
  <si>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</si>
  <si>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</si>
  <si>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</si>
  <si>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</si>
  <si>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</si>
  <si>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</si>
  <si>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</si>
  <si>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</si>
  <si>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</si>
  <si>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</si>
  <si>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</si>
  <si>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</si>
  <si>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</si>
  <si>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</si>
  <si>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</si>
  <si>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</si>
  <si>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</si>
  <si>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</si>
  <si>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</si>
  <si>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</si>
  <si>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</si>
  <si>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</si>
  <si>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</si>
  <si>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</si>
  <si>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</si>
  <si>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</si>
  <si>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</si>
  <si>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</si>
  <si>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</si>
  <si>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</si>
  <si>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</si>
  <si>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</si>
  <si>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</si>
  <si>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</si>
  <si>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</si>
  <si>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</si>
  <si>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</si>
  <si>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</si>
  <si>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</si>
  <si>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</si>
  <si>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</si>
  <si>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</si>
  <si>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</si>
  <si>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</si>
  <si>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</si>
  <si>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</si>
  <si>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</si>
  <si>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</si>
  <si>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</si>
  <si>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</si>
  <si>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</si>
  <si>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</si>
  <si>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</si>
  <si>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</si>
  <si>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</si>
  <si>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</si>
  <si>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</si>
  <si>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</si>
  <si>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</si>
  <si>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</si>
  <si>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</si>
  <si>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</si>
  <si>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</si>
  <si>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</si>
  <si>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</si>
  <si>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</si>
  <si>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</si>
  <si>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</si>
  <si>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</si>
  <si>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</si>
  <si>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</si>
  <si>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</si>
  <si>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</si>
  <si>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</si>
  <si>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</si>
  <si>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</si>
  <si>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</si>
  <si>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</si>
  <si>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</si>
  <si>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</si>
  <si>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</si>
  <si>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</si>
  <si>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</si>
  <si>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</si>
  <si>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</si>
  <si>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</si>
  <si>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</si>
  <si>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</si>
  <si>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</si>
  <si>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</si>
  <si>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</si>
  <si>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</si>
  <si>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</si>
  <si>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</si>
  <si>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</si>
  <si>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</si>
  <si>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</si>
  <si>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</si>
  <si>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</si>
  <si>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</si>
  <si>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</si>
  <si>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</si>
  <si>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</si>
  <si>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</si>
  <si>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</si>
  <si>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</si>
  <si>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</si>
  <si>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</si>
  <si>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</si>
  <si>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</si>
  <si>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</si>
  <si>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</si>
  <si>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</si>
  <si>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</si>
  <si>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</si>
  <si>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</si>
  <si>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</si>
  <si>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</si>
  <si>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</si>
  <si>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</si>
  <si>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</si>
  <si>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</si>
  <si>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</si>
  <si>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</si>
  <si>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</si>
  <si>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</si>
  <si>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</si>
  <si>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</si>
  <si>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</si>
  <si>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</si>
  <si>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</si>
  <si>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</si>
  <si>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</si>
  <si>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</si>
  <si>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</si>
  <si>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</si>
  <si>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</si>
  <si>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</si>
  <si>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</si>
  <si>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</si>
  <si>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</si>
  <si>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</si>
  <si>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</si>
  <si>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</si>
  <si>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</si>
  <si>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</si>
  <si>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</si>
  <si>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</si>
  <si>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</si>
  <si>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</si>
  <si>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</si>
  <si>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</si>
  <si>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</si>
  <si>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</si>
  <si>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</si>
  <si>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</si>
  <si>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</si>
  <si>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</si>
  <si>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</si>
  <si>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</si>
  <si>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</si>
  <si>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</si>
  <si>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</si>
  <si>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</si>
  <si>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</si>
  <si>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</si>
  <si>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</si>
  <si>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</si>
  <si>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</si>
  <si>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</si>
  <si>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</si>
  <si>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</si>
  <si>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</si>
  <si>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</si>
  <si>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</si>
  <si>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</si>
  <si>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</si>
  <si>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</si>
  <si>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</si>
  <si>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</si>
  <si>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</si>
  <si>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</si>
  <si>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</si>
  <si>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</si>
  <si>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</si>
  <si>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</si>
  <si>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</si>
  <si>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</si>
  <si>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</si>
  <si>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</si>
  <si>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</si>
  <si>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</si>
  <si>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</si>
  <si>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</si>
  <si>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</si>
  <si>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</si>
  <si>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</si>
  <si>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</si>
  <si>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</si>
  <si>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</si>
  <si>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</si>
  <si>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</si>
  <si>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</si>
  <si>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</si>
  <si>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</si>
  <si>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</si>
  <si>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</si>
  <si>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</si>
  <si>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</si>
  <si>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</si>
  <si>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</si>
  <si>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</si>
  <si>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</si>
  <si>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</si>
  <si>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</si>
  <si>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</si>
  <si>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</si>
  <si>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</si>
  <si>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</si>
  <si>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</si>
  <si>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</si>
  <si>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</si>
  <si>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</si>
  <si>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</si>
  <si>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</si>
  <si>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</si>
  <si>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</si>
  <si>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</si>
  <si>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</si>
  <si>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</si>
  <si>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</si>
  <si>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</si>
  <si>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</si>
  <si>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</si>
  <si>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</si>
  <si>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</si>
  <si>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</si>
  <si>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</si>
  <si>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</si>
  <si>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</si>
  <si>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</si>
  <si>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</si>
  <si>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</si>
  <si>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</si>
  <si>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</si>
  <si>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</si>
  <si>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</si>
  <si>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</si>
  <si>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</si>
  <si>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</si>
  <si>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</si>
  <si>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</si>
  <si>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</si>
  <si>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</si>
  <si>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</si>
  <si>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</si>
  <si>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</si>
  <si>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</si>
  <si>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</si>
  <si>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</si>
  <si>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</si>
  <si>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</si>
  <si>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</si>
  <si>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</si>
  <si>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</si>
  <si>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</si>
  <si>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</si>
  <si>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</si>
  <si>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</si>
  <si>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</si>
  <si>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</si>
  <si>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</si>
  <si>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</si>
  <si>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</si>
  <si>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</si>
  <si>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</si>
  <si>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</si>
  <si>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</si>
  <si>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</si>
  <si>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</si>
  <si>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</si>
  <si>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</si>
  <si>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</si>
  <si>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</si>
  <si>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</si>
  <si>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</si>
  <si>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</si>
  <si>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</si>
  <si>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</si>
  <si>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</si>
  <si>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</si>
  <si>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</si>
  <si>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</si>
  <si>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</si>
  <si>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</si>
  <si>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</si>
  <si>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</si>
  <si>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</si>
  <si>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</si>
  <si>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</si>
  <si>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</si>
  <si>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</si>
  <si>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</si>
  <si>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</si>
  <si>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</si>
  <si>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</si>
  <si>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</si>
  <si>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</si>
  <si>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</si>
  <si>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</si>
  <si>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</si>
  <si>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</si>
  <si>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</si>
  <si>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</si>
  <si>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</si>
  <si>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</si>
  <si>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</si>
  <si>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</si>
  <si>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</si>
  <si>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</si>
  <si>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</si>
  <si>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</si>
  <si>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</si>
  <si>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</si>
  <si>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</si>
  <si>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</si>
  <si>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</si>
  <si>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</si>
  <si>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</si>
  <si>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</si>
  <si>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</si>
  <si>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</si>
  <si>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</si>
  <si>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</si>
  <si>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</si>
  <si>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</si>
  <si>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</si>
  <si>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</si>
  <si>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</si>
  <si>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</si>
  <si>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</si>
  <si>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</si>
  <si>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</si>
  <si>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</si>
  <si>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</si>
  <si>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</si>
  <si>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</si>
  <si>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</si>
  <si>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</si>
  <si>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</si>
  <si>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</si>
  <si>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</si>
  <si>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</si>
  <si>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</si>
  <si>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</si>
  <si>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</si>
  <si>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</si>
  <si>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</si>
  <si>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</si>
  <si>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</si>
  <si>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</si>
  <si>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</si>
  <si>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</si>
  <si>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</si>
  <si>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</si>
  <si>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</si>
  <si>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</si>
  <si>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</si>
  <si>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</si>
  <si>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</si>
  <si>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</si>
  <si>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</si>
  <si>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</si>
  <si>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</si>
  <si>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</si>
  <si>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</si>
  <si>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</si>
  <si>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</si>
  <si>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</si>
  <si>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</si>
  <si>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</si>
  <si>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</si>
  <si>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</si>
  <si>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</si>
  <si>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</si>
  <si>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</si>
  <si>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</si>
  <si>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</si>
  <si>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</si>
  <si>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</si>
  <si>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</si>
  <si>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</si>
  <si>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</si>
  <si>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</si>
  <si>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</si>
  <si>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</si>
  <si>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</si>
  <si>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</si>
  <si>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</si>
  <si>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</si>
  <si>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</si>
  <si>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</si>
  <si>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</si>
  <si>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</si>
  <si>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</si>
  <si>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</si>
  <si>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</si>
  <si>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</si>
  <si>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</si>
  <si>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</si>
  <si>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</si>
  <si>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</si>
  <si>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</si>
  <si>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</si>
  <si>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</si>
  <si>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</si>
  <si>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</si>
  <si>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</si>
  <si>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</si>
  <si>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</si>
  <si>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</si>
  <si>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</si>
  <si>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</si>
  <si>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</si>
  <si>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</si>
  <si>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</si>
  <si>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</si>
  <si>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</si>
  <si>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</si>
  <si>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</si>
  <si>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</si>
  <si>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</si>
  <si>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</si>
  <si>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</si>
  <si>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</si>
  <si>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</si>
  <si>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</si>
  <si>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</si>
  <si>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</si>
  <si>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</si>
  <si>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</si>
  <si>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</si>
  <si>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</si>
  <si>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</si>
  <si>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</si>
  <si>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</si>
  <si>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</si>
  <si>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</si>
  <si>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</si>
  <si>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</si>
  <si>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</si>
  <si>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</si>
  <si>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</si>
  <si>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</si>
  <si>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</si>
  <si>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</si>
  <si>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</si>
  <si>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</si>
  <si>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</si>
  <si>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</si>
  <si>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</si>
  <si>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</si>
  <si>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</si>
  <si>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</si>
  <si>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</si>
  <si>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</si>
  <si>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</si>
  <si>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</si>
  <si>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</si>
  <si>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</si>
  <si>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</si>
  <si>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</si>
  <si>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</si>
  <si>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</si>
  <si>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</si>
  <si>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</si>
  <si>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</si>
  <si>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</si>
  <si>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</si>
  <si>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</si>
  <si>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</si>
  <si>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</si>
  <si>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</si>
  <si>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</si>
  <si>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</si>
  <si>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</si>
  <si>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</si>
  <si>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</si>
  <si>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</si>
  <si>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</si>
  <si>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</si>
  <si>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</si>
  <si>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</si>
  <si>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</si>
  <si>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</si>
  <si>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</si>
  <si>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</si>
  <si>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</si>
  <si>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</si>
  <si>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</si>
  <si>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</si>
  <si>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</si>
  <si>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</si>
  <si>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</si>
  <si>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</si>
  <si>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</si>
  <si>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</si>
  <si>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</si>
  <si>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</si>
  <si>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</si>
  <si>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</si>
  <si>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</si>
  <si>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</si>
  <si>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</si>
  <si>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</si>
  <si>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</si>
  <si>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</si>
  <si>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</si>
  <si>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</si>
  <si>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</si>
  <si>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</si>
  <si>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</si>
  <si>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</si>
  <si>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</si>
  <si>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</si>
  <si>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</si>
  <si>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</si>
  <si>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</si>
  <si>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</si>
  <si>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</si>
  <si>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</si>
  <si>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</si>
  <si>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</si>
  <si>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</si>
  <si>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</si>
  <si>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</si>
  <si>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</si>
  <si>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</si>
  <si>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</si>
  <si>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</si>
  <si>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</si>
  <si>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</si>
  <si>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</si>
  <si>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</si>
  <si>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</si>
  <si>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</si>
  <si>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</si>
  <si>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</si>
  <si>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</si>
  <si>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</si>
  <si>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</si>
  <si>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</si>
  <si>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</si>
  <si>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</si>
  <si>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</si>
  <si>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</si>
  <si>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</si>
  <si>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</si>
  <si>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</si>
  <si>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</si>
  <si>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</si>
  <si>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</si>
  <si>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</si>
  <si>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</si>
  <si>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</si>
  <si>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</si>
  <si>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</si>
  <si>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</si>
  <si>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</si>
  <si>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</si>
  <si>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</si>
  <si>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</si>
  <si>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</si>
  <si>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</si>
  <si>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</si>
  <si>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</si>
  <si>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</si>
  <si>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</si>
  <si>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</si>
  <si>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</si>
  <si>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</si>
  <si>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</si>
  <si>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</si>
  <si>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</si>
  <si>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</si>
  <si>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</si>
  <si>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</si>
  <si>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</si>
  <si>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</si>
  <si>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</si>
  <si>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</si>
  <si>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</si>
  <si>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</si>
  <si>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</si>
  <si>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</si>
  <si>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</si>
  <si>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</si>
  <si>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</si>
  <si>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</si>
  <si>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</si>
  <si>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</si>
  <si>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</si>
  <si>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</si>
  <si>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</si>
  <si>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</si>
  <si>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</si>
  <si>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</si>
  <si>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</si>
  <si>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</si>
  <si>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</si>
  <si>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</si>
  <si>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</si>
  <si>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</si>
  <si>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</si>
  <si>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</si>
  <si>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</si>
  <si>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</si>
  <si>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</si>
  <si>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</si>
  <si>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</si>
  <si>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</si>
  <si>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</si>
  <si>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</si>
  <si>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</si>
  <si>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</si>
  <si>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</si>
  <si>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</si>
  <si>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</si>
  <si>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</si>
  <si>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</si>
  <si>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</si>
  <si>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</si>
  <si>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</si>
  <si>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</si>
  <si>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</si>
  <si>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</si>
  <si>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</si>
  <si>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</si>
  <si>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</si>
  <si>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</si>
  <si>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</si>
  <si>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</si>
  <si>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</si>
  <si>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</si>
  <si>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</si>
  <si>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</si>
  <si>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</si>
  <si>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</si>
  <si>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</si>
  <si>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</si>
  <si>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</si>
  <si>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</si>
  <si>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</si>
  <si>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</si>
  <si>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</si>
  <si>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</si>
  <si>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</si>
  <si>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</si>
  <si>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</si>
  <si>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</si>
  <si>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</si>
  <si>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</si>
  <si>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</si>
  <si>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</si>
  <si>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</si>
  <si>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</si>
  <si>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</si>
  <si>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</si>
  <si>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</si>
  <si>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</si>
  <si>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</si>
  <si>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</si>
  <si>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</si>
  <si>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</si>
  <si>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</si>
  <si>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</si>
  <si>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</si>
  <si>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</si>
  <si>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</si>
  <si>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</si>
  <si>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</si>
  <si>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</si>
  <si>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</si>
  <si>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</si>
  <si>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</si>
  <si>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</si>
  <si>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</si>
  <si>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</si>
  <si>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</si>
  <si>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</si>
  <si>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</si>
  <si>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</si>
  <si>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</si>
  <si>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</si>
  <si>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</si>
  <si>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</si>
  <si>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</si>
  <si>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</si>
  <si>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</si>
  <si>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</si>
  <si>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</si>
  <si>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</si>
  <si>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</si>
  <si>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</si>
  <si>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</si>
  <si>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</si>
  <si>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</si>
  <si>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</si>
  <si>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</si>
  <si>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</si>
  <si>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</si>
  <si>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</si>
  <si>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</si>
  <si>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</si>
  <si>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</si>
  <si>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</si>
  <si>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</si>
  <si>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</si>
  <si>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</si>
  <si>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</si>
  <si>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</si>
  <si>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</si>
  <si>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</si>
  <si>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</si>
  <si>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</si>
  <si>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</si>
  <si>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</si>
  <si>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</si>
  <si>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</si>
  <si>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</si>
  <si>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</si>
  <si>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</si>
  <si>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</si>
  <si>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</si>
  <si>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</si>
  <si>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</si>
  <si>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</si>
  <si>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</si>
  <si>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</si>
  <si>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</si>
  <si>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</si>
  <si>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</si>
  <si>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</si>
  <si>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</si>
  <si>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</si>
  <si>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</si>
  <si>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</si>
  <si>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</si>
  <si>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</si>
  <si>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</si>
  <si>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</si>
  <si>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</si>
  <si>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</si>
  <si>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</si>
  <si>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</si>
  <si>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</si>
  <si>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</si>
  <si>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</si>
  <si>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</si>
  <si>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</si>
  <si>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</si>
  <si>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</si>
  <si>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</si>
  <si>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</si>
  <si>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</si>
  <si>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</si>
  <si>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</si>
  <si>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</si>
  <si>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</si>
  <si>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</si>
  <si>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</si>
  <si>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</si>
  <si>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</si>
  <si>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</si>
  <si>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</si>
  <si>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</si>
  <si>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</si>
  <si>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</si>
  <si>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</si>
  <si>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</si>
  <si>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</si>
  <si>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</si>
  <si>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</si>
  <si>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</si>
  <si>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</si>
  <si>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</si>
  <si>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</si>
  <si>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</si>
  <si>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</si>
  <si>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</si>
  <si>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</si>
  <si>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</si>
  <si>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</si>
  <si>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</si>
  <si>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</si>
  <si>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</si>
  <si>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</si>
  <si>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</si>
  <si>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</si>
  <si>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</si>
  <si>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</si>
  <si>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</si>
  <si>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</si>
  <si>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</si>
  <si>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</si>
  <si>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</si>
  <si>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</si>
  <si>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</si>
  <si>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</si>
  <si>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</si>
  <si>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</si>
  <si>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</si>
  <si>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</si>
  <si>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</si>
  <si>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</si>
  <si>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</si>
  <si>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</si>
  <si>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</si>
  <si>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</si>
  <si>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</si>
  <si>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</si>
  <si>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</si>
  <si>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</si>
  <si>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</si>
  <si>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</si>
  <si>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</si>
  <si>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</si>
  <si>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</si>
  <si>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</si>
  <si>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</si>
  <si>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</si>
  <si>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</si>
  <si>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</si>
  <si>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</si>
  <si>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</si>
  <si>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</si>
  <si>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</si>
  <si>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</si>
  <si>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</si>
  <si>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</si>
  <si>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</si>
  <si>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</si>
  <si>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</si>
  <si>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</si>
  <si>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</si>
  <si>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</si>
  <si>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</si>
  <si>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</si>
  <si>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</si>
  <si>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</si>
  <si>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</si>
  <si>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</si>
  <si>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</si>
  <si>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</si>
  <si>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</si>
  <si>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</si>
  <si>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</si>
  <si>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</si>
  <si>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</si>
  <si>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</si>
  <si>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</si>
  <si>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</si>
  <si>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</si>
  <si>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</si>
  <si>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</si>
  <si>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</si>
  <si>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</si>
  <si>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</si>
  <si>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</si>
  <si>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</si>
  <si>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</si>
  <si>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</si>
  <si>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</si>
  <si>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</si>
  <si>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</si>
  <si>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</si>
  <si>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</si>
  <si>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</si>
  <si>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</si>
  <si>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</si>
  <si>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</si>
  <si>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</si>
  <si>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</si>
  <si>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</si>
  <si>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</si>
  <si>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</si>
  <si>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</si>
  <si>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</si>
  <si>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</si>
  <si>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</si>
  <si>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</si>
  <si>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</si>
  <si>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</si>
  <si>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</si>
  <si>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</si>
  <si>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</si>
  <si>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</si>
  <si>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</si>
  <si>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</si>
  <si>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</si>
  <si>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</si>
  <si>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</si>
  <si>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</si>
  <si>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</si>
  <si>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</si>
  <si>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</si>
  <si>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</si>
  <si>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</si>
  <si>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</si>
  <si>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</si>
  <si>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</si>
  <si>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</si>
  <si>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</si>
  <si>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</si>
  <si>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</si>
  <si>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</si>
  <si>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</si>
  <si>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</si>
  <si>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</si>
  <si>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</si>
  <si>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</si>
  <si>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</si>
  <si>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</si>
  <si>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</si>
  <si>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</si>
  <si>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</si>
  <si>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</si>
  <si>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</si>
  <si>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</si>
  <si>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</si>
  <si>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</si>
  <si>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</si>
  <si>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</si>
  <si>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</si>
  <si>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</si>
  <si>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</si>
  <si>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</si>
  <si>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</si>
  <si>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</si>
  <si>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</si>
  <si>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</si>
  <si>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</si>
  <si>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</si>
  <si>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</si>
  <si>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</si>
  <si>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</si>
  <si>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</si>
  <si>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</si>
  <si>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</si>
  <si>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</si>
  <si>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</si>
  <si>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</si>
  <si>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</si>
  <si>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</si>
  <si>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</si>
  <si>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</si>
  <si>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</si>
  <si>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</si>
  <si>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</si>
  <si>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</si>
  <si>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</si>
  <si>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</si>
  <si>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</si>
  <si>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</si>
  <si>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</si>
  <si>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</si>
  <si>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</si>
  <si>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</si>
  <si>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</si>
  <si>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</si>
  <si>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</si>
  <si>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</si>
  <si>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</si>
  <si>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</si>
  <si>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</si>
  <si>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</si>
  <si>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</si>
  <si>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</si>
  <si>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</si>
  <si>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</si>
  <si>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</si>
  <si>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</si>
  <si>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</si>
  <si>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</si>
  <si>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</si>
  <si>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</si>
  <si>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</si>
  <si>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</si>
  <si>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</si>
  <si>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</si>
  <si>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</si>
  <si>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</si>
  <si>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</si>
  <si>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</si>
  <si>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</si>
  <si>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</si>
  <si>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</si>
  <si>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</si>
  <si>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</si>
  <si>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</si>
  <si>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</si>
  <si>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</si>
  <si>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</si>
  <si>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</si>
  <si>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</si>
  <si>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</si>
  <si>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</si>
  <si>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</si>
  <si>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</si>
  <si>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</si>
  <si>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</si>
  <si>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</si>
  <si>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</si>
  <si>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</si>
  <si>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</si>
  <si>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</si>
  <si>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</si>
  <si>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</si>
  <si>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</si>
  <si>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</si>
  <si>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</si>
  <si>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</si>
  <si>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</si>
  <si>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</si>
  <si>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</si>
  <si>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</si>
  <si>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</si>
  <si>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</si>
  <si>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</si>
  <si>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</si>
  <si>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</si>
  <si>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</si>
  <si>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</si>
  <si>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</si>
  <si>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</si>
  <si>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</si>
  <si>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</si>
  <si>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</si>
  <si>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</si>
  <si>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</si>
  <si>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</si>
  <si>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</si>
  <si>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</si>
  <si>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</si>
  <si>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</si>
  <si>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</si>
  <si>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</si>
  <si>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</si>
  <si>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</si>
  <si>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</si>
  <si>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</si>
  <si>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</si>
  <si>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</si>
  <si>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</si>
  <si>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</si>
  <si>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</si>
  <si>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</si>
  <si>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</si>
  <si>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</si>
  <si>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</si>
  <si>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</si>
  <si>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</si>
  <si>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</si>
  <si>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</si>
  <si>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</si>
  <si>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</si>
  <si>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</si>
  <si>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</si>
  <si>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</si>
  <si>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</si>
  <si>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</si>
  <si>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</si>
  <si>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</si>
  <si>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</si>
  <si>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</si>
  <si>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</si>
  <si>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</si>
  <si>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</si>
  <si>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</si>
  <si>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</si>
  <si>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</si>
  <si>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</si>
  <si>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</si>
  <si>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</si>
  <si>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</si>
  <si>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</si>
  <si>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</si>
  <si>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</si>
  <si>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</si>
  <si>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</si>
  <si>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</si>
  <si>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</si>
  <si>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</si>
  <si>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</si>
  <si>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</si>
  <si>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</si>
  <si>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</si>
  <si>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</si>
  <si>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</si>
  <si>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</si>
  <si>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</si>
  <si>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</si>
  <si>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</si>
  <si>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</si>
  <si>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</si>
  <si>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</si>
  <si>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</si>
  <si>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</si>
  <si>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</si>
  <si>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</si>
  <si>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</si>
  <si>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</si>
  <si>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</si>
  <si>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</si>
  <si>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</si>
  <si>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</si>
  <si>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</si>
  <si>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</si>
  <si>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</si>
  <si>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</si>
  <si>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</si>
  <si>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</si>
  <si>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</si>
  <si>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</si>
  <si>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</si>
  <si>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</si>
  <si>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</si>
  <si>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</si>
  <si>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</si>
  <si>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</si>
  <si>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</si>
  <si>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</si>
  <si>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</si>
  <si>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</si>
  <si>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</si>
  <si>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</si>
  <si>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</si>
  <si>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</si>
  <si>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</si>
  <si>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</si>
  <si>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</si>
  <si>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</si>
  <si>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</si>
  <si>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</si>
  <si>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</si>
  <si>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</si>
  <si>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</si>
  <si>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</si>
  <si>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</si>
  <si>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</si>
  <si>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</si>
  <si>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</si>
  <si>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</si>
  <si>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</si>
  <si>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</si>
  <si>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</si>
  <si>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</si>
  <si>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</si>
  <si>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</si>
  <si>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</si>
  <si>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</si>
  <si>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</si>
  <si>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</si>
  <si>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</si>
  <si>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</si>
  <si>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</si>
  <si>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</si>
  <si>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</si>
  <si>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</si>
  <si>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</si>
  <si>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</si>
  <si>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</si>
  <si>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</si>
  <si>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</si>
  <si>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</si>
  <si>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</si>
  <si>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</si>
  <si>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</si>
  <si>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</si>
  <si>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</si>
  <si>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</si>
  <si>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</si>
  <si>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</si>
  <si>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</si>
  <si>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</si>
  <si>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</si>
  <si>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</si>
  <si>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</si>
  <si>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</si>
  <si>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</si>
  <si>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</si>
  <si>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</si>
  <si>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</si>
  <si>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</si>
  <si>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</si>
  <si>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</si>
  <si>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</si>
  <si>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</si>
  <si>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</si>
  <si>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</si>
  <si>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</si>
  <si>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</si>
  <si>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</si>
  <si>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</si>
  <si>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</si>
  <si>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</si>
  <si>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</si>
  <si>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</si>
  <si>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</si>
  <si>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</si>
  <si>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</si>
  <si>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</si>
  <si>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</si>
  <si>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</si>
  <si>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</si>
  <si>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</si>
  <si>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</si>
  <si>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</si>
  <si>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</si>
  <si>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</si>
  <si>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</si>
  <si>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</si>
  <si>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</si>
  <si>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</si>
  <si>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</si>
  <si>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</si>
  <si>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</si>
  <si>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</si>
  <si>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</si>
  <si>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</si>
  <si>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</si>
  <si>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</si>
  <si>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</si>
  <si>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</si>
  <si>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</si>
  <si>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</si>
  <si>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</si>
  <si>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</si>
  <si>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</si>
  <si>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</si>
  <si>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</si>
  <si>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</si>
  <si>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</si>
  <si>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</si>
  <si>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</si>
  <si>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</si>
  <si>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</si>
  <si>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</si>
  <si>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</si>
  <si>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</si>
  <si>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</si>
  <si>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</si>
  <si>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</si>
  <si>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</si>
  <si>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</si>
  <si>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</si>
  <si>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</si>
  <si>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</si>
  <si>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</si>
  <si>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</si>
  <si>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</si>
  <si>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</si>
  <si>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</si>
  <si>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</si>
  <si>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</si>
  <si>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</si>
  <si>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</si>
  <si>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</si>
  <si>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</si>
  <si>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</si>
  <si>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</si>
  <si>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</si>
  <si>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</si>
  <si>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</si>
  <si>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</si>
  <si>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</si>
  <si>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</si>
  <si>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</si>
  <si>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</si>
  <si>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</si>
  <si>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</si>
  <si>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</si>
  <si>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</si>
  <si>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</si>
  <si>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</si>
  <si>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</si>
  <si>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</si>
  <si>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</si>
  <si>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</si>
  <si>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</si>
  <si>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</si>
  <si>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</si>
  <si>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</si>
  <si>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</si>
  <si>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</si>
  <si>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</si>
  <si>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</si>
  <si>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</si>
  <si>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</si>
  <si>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</si>
  <si>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</si>
  <si>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</si>
  <si>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</si>
  <si>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</si>
  <si>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</si>
  <si>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</si>
  <si>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</si>
  <si>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</si>
  <si>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</si>
  <si>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</si>
  <si>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</si>
  <si>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</si>
  <si>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</si>
  <si>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</si>
  <si>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</si>
  <si>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</si>
  <si>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</si>
  <si>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</si>
  <si>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</si>
  <si>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</si>
  <si>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</si>
  <si>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</si>
  <si>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</si>
  <si>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</si>
  <si>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</si>
  <si>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</si>
  <si>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</si>
  <si>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</si>
  <si>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</si>
  <si>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</si>
  <si>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</si>
  <si>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</si>
  <si>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</si>
  <si>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</si>
  <si>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</si>
  <si>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</si>
  <si>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</si>
  <si>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</si>
  <si>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</si>
  <si>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</si>
  <si>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</si>
  <si>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</si>
  <si>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</si>
  <si>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</si>
  <si>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</si>
  <si>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</si>
  <si>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</si>
  <si>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</si>
  <si>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</si>
  <si>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</si>
  <si>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</si>
  <si>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</si>
  <si>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</si>
  <si>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</si>
  <si>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</si>
  <si>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</si>
  <si>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</si>
  <si>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</si>
  <si>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</si>
  <si>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</si>
  <si>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</si>
  <si>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</si>
  <si>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</si>
  <si>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</si>
  <si>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</si>
  <si>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</si>
  <si>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</si>
  <si>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</si>
  <si>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</si>
  <si>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</si>
  <si>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</si>
  <si>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</si>
  <si>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</si>
  <si>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</si>
  <si>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</si>
  <si>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</si>
  <si>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</si>
  <si>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</si>
  <si>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</si>
  <si>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</si>
  <si>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</si>
  <si>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</si>
  <si>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</si>
  <si>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</si>
  <si>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</si>
  <si>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</si>
  <si>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</si>
  <si>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</si>
  <si>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</si>
  <si>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</si>
  <si>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</si>
  <si>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</si>
  <si>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</si>
  <si>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</si>
  <si>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</si>
  <si>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</si>
  <si>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</si>
  <si>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</si>
  <si>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</si>
  <si>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</si>
  <si>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</si>
  <si>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</si>
  <si>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</si>
  <si>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</si>
  <si>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</si>
  <si>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</si>
  <si>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</si>
  <si>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</si>
  <si>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</si>
  <si>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</si>
  <si>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</si>
  <si>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</si>
  <si>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</si>
  <si>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</si>
  <si>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</si>
  <si>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</si>
  <si>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</si>
  <si>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</si>
  <si>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</si>
  <si>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</si>
  <si>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</si>
  <si>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</si>
  <si>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</si>
  <si>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</si>
  <si>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</si>
  <si>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</si>
  <si>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</si>
  <si>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</si>
  <si>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</si>
  <si>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</si>
  <si>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</si>
  <si>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</si>
  <si>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</si>
  <si>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</si>
  <si>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</si>
  <si>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</si>
  <si>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</si>
  <si>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</si>
  <si>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</si>
  <si>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</si>
  <si>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</si>
  <si>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</si>
  <si>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</si>
  <si>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</si>
  <si>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</si>
  <si>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</si>
  <si>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</si>
  <si>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</si>
  <si>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</si>
  <si>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</si>
  <si>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</si>
  <si>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</si>
  <si>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</si>
  <si>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</si>
  <si>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</si>
  <si>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</si>
  <si>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</si>
  <si>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</si>
  <si>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</si>
  <si>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</si>
  <si>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</si>
  <si>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</si>
  <si>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</si>
  <si>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</si>
  <si>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</si>
  <si>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</si>
  <si>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</si>
  <si>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</si>
  <si>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</si>
  <si>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</si>
  <si>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</si>
  <si>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</si>
  <si>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</si>
  <si>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</si>
  <si>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</si>
  <si>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</si>
  <si>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</si>
  <si>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</si>
  <si>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</si>
  <si>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</si>
  <si>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</si>
  <si>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</si>
  <si>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</si>
  <si>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</si>
  <si>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</si>
  <si>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</si>
  <si>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</si>
  <si>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</si>
  <si>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</si>
  <si>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</si>
  <si>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</si>
  <si>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</si>
  <si>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</si>
  <si>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</si>
  <si>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</si>
  <si>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</si>
  <si>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</si>
  <si>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</si>
  <si>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</si>
  <si>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</si>
  <si>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</si>
  <si>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</si>
  <si>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</si>
  <si>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</si>
  <si>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</si>
  <si>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</si>
  <si>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</si>
  <si>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</si>
  <si>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</si>
  <si>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</si>
  <si>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</si>
  <si>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</si>
  <si>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</si>
  <si>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</si>
  <si>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</si>
  <si>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</si>
  <si>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</si>
  <si>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</si>
  <si>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</si>
  <si>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</si>
  <si>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</si>
  <si>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</si>
  <si>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</si>
  <si>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</si>
  <si>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</si>
  <si>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</si>
  <si>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</si>
  <si>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</si>
  <si>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</si>
  <si>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</si>
  <si>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</si>
  <si>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</si>
  <si>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</si>
  <si>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</si>
  <si>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</si>
  <si>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</si>
  <si>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</si>
  <si>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</si>
  <si>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</si>
  <si>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</si>
  <si>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</si>
  <si>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</si>
  <si>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</si>
  <si>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</si>
  <si>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</si>
  <si>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</si>
  <si>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</si>
  <si>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</si>
  <si>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</si>
  <si>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</si>
  <si>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</si>
  <si>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</si>
  <si>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</si>
  <si>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</si>
  <si>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</si>
  <si>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</si>
  <si>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</si>
  <si>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</si>
  <si>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</si>
  <si>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</si>
  <si>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</si>
  <si>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</si>
  <si>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</si>
  <si>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</si>
  <si>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</si>
  <si>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</si>
  <si>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</si>
  <si>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</si>
  <si>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</si>
  <si>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</si>
  <si>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</si>
  <si>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</si>
  <si>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</si>
  <si>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</si>
  <si>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</si>
  <si>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</si>
  <si>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</si>
  <si>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</si>
  <si>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</si>
  <si>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</si>
  <si>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</si>
  <si>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</si>
  <si>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</si>
  <si>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</si>
  <si>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</si>
  <si>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</si>
  <si>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</si>
  <si>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</si>
  <si>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</si>
  <si>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</si>
  <si>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</si>
  <si>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</si>
  <si>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</si>
  <si>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</si>
  <si>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</si>
  <si>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</si>
  <si>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</si>
  <si>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</si>
  <si>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</si>
  <si>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</si>
  <si>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</si>
  <si>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</si>
  <si>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</si>
  <si>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</si>
  <si>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</si>
  <si>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</si>
  <si>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</si>
  <si>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</si>
  <si>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</si>
  <si>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</si>
  <si>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</si>
  <si>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</si>
  <si>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</si>
  <si>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</si>
  <si>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</si>
  <si>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</si>
  <si>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</si>
  <si>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</si>
  <si>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</si>
  <si>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</si>
  <si>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</si>
  <si>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</si>
  <si>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</si>
  <si>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</si>
  <si>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</si>
  <si>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</si>
  <si>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</si>
  <si>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</si>
  <si>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</si>
  <si>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</si>
  <si>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</si>
  <si>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</si>
  <si>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</si>
  <si>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</si>
  <si>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</si>
  <si>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</si>
  <si>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</si>
  <si>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</si>
  <si>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</si>
  <si>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</si>
  <si>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</si>
  <si>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</si>
  <si>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</si>
  <si>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</si>
  <si>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</si>
  <si>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</si>
  <si>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</si>
  <si>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</si>
  <si>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</si>
  <si>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</si>
  <si>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</si>
  <si>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</si>
  <si>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</si>
  <si>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</si>
  <si>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</si>
  <si>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</si>
  <si>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</si>
  <si>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</si>
  <si>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</si>
  <si>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</si>
  <si>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</si>
  <si>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</si>
  <si>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</si>
  <si>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</si>
  <si>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</si>
  <si>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</si>
  <si>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</si>
  <si>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</si>
  <si>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</si>
  <si>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</si>
  <si>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</si>
  <si>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</si>
  <si>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</si>
  <si>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</si>
  <si>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</si>
  <si>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</si>
  <si>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</si>
  <si>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</si>
  <si>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</si>
  <si>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</si>
  <si>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</si>
  <si>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</si>
  <si>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</si>
  <si>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</si>
  <si>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</si>
  <si>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</si>
  <si>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</si>
  <si>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</si>
  <si>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</si>
  <si>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</si>
  <si>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</si>
  <si>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</si>
  <si>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</si>
  <si>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</si>
  <si>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</si>
  <si>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</si>
  <si>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</si>
  <si>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</si>
  <si>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</si>
  <si>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</si>
  <si>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</si>
  <si>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</si>
  <si>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</si>
  <si>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</si>
  <si>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</si>
  <si>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</si>
  <si>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</si>
  <si>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</si>
  <si>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</si>
  <si>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</si>
  <si>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</si>
  <si>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</si>
  <si>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</si>
  <si>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</si>
  <si>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</si>
  <si>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</si>
  <si>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</si>
  <si>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</si>
  <si>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</si>
  <si>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</si>
  <si>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</si>
  <si>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</si>
  <si>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</si>
  <si>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</si>
  <si>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</si>
  <si>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</si>
  <si>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</si>
  <si>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</si>
  <si>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</si>
  <si>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</si>
  <si>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</si>
  <si>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</si>
  <si>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</si>
  <si>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</si>
  <si>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</si>
  <si>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</si>
  <si>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</si>
  <si>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</si>
  <si>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</si>
  <si>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</si>
  <si>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</si>
  <si>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</si>
  <si>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</si>
  <si>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</si>
  <si>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</si>
  <si>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</si>
  <si>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</si>
  <si>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</si>
  <si>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</si>
  <si>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</si>
  <si>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</si>
  <si>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</si>
  <si>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</si>
  <si>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</si>
  <si>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</si>
  <si>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</si>
  <si>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</si>
  <si>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</si>
  <si>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</si>
  <si>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</si>
  <si>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</si>
  <si>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</si>
  <si>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</si>
  <si>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</si>
  <si>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</si>
  <si>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</si>
  <si>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</si>
  <si>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</si>
  <si>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</si>
  <si>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</si>
  <si>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</si>
  <si>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</si>
  <si>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</si>
  <si>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</si>
  <si>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</si>
  <si>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</si>
  <si>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</si>
  <si>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</si>
  <si>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</si>
  <si>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</si>
  <si>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</si>
  <si>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</si>
  <si>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</si>
  <si>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</si>
  <si>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</si>
  <si>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</si>
  <si>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</si>
  <si>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</si>
  <si>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</si>
  <si>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</si>
  <si>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</si>
  <si>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</si>
  <si>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</si>
  <si>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</si>
  <si>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</si>
  <si>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</si>
  <si>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</si>
  <si>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</si>
  <si>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</si>
  <si>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</si>
  <si>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</si>
  <si>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</si>
  <si>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</si>
  <si>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</si>
  <si>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</si>
  <si>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</si>
  <si>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</si>
  <si>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</si>
  <si>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</si>
  <si>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</si>
  <si>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</si>
  <si>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</si>
  <si>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</si>
  <si>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</si>
  <si>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</si>
  <si>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</si>
  <si>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</si>
  <si>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</si>
  <si>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</si>
  <si>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</si>
  <si>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</si>
  <si>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</si>
  <si>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</si>
  <si>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</si>
  <si>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</si>
  <si>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</si>
  <si>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</si>
  <si>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</si>
  <si>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</si>
  <si>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</si>
  <si>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</si>
  <si>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</si>
  <si>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</si>
  <si>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</si>
  <si>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</si>
  <si>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</si>
  <si>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</si>
  <si>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</si>
  <si>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</si>
  <si>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</si>
  <si>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</si>
  <si>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</si>
  <si>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</si>
  <si>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</si>
  <si>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</si>
  <si>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</si>
  <si>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</si>
  <si>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</si>
  <si>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</si>
  <si>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</si>
  <si>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</si>
  <si>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</si>
  <si>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</si>
  <si>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</si>
  <si>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</si>
  <si>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</si>
  <si>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</si>
  <si>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</si>
  <si>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</si>
  <si>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</si>
  <si>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</si>
  <si>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</si>
  <si>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</si>
  <si>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</si>
  <si>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</si>
  <si>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</si>
  <si>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</si>
  <si>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</si>
  <si>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</si>
  <si>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</si>
  <si>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</si>
  <si>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</si>
  <si>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</si>
  <si>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</si>
  <si>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</si>
  <si>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</si>
  <si>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</si>
  <si>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</si>
  <si>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</si>
  <si>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</si>
  <si>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</si>
  <si>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</si>
  <si>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</si>
  <si>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</si>
  <si>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</si>
  <si>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</si>
  <si>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</si>
  <si>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</si>
  <si>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</si>
  <si>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</si>
  <si>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</si>
  <si>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</si>
  <si>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</si>
  <si>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</si>
  <si>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</si>
  <si>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</si>
  <si>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</si>
  <si>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</si>
  <si>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</si>
  <si>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</si>
  <si>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</si>
  <si>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</si>
  <si>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</si>
  <si>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</si>
  <si>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</si>
  <si>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</si>
  <si>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</si>
  <si>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</si>
  <si>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</si>
  <si>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</si>
  <si>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</si>
  <si>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</si>
  <si>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</si>
  <si>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</si>
  <si>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</si>
  <si>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</si>
  <si>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</si>
  <si>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</si>
  <si>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</si>
  <si>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</si>
  <si>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</si>
  <si>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</si>
  <si>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</si>
  <si>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</si>
  <si>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</si>
  <si>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</si>
  <si>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</si>
  <si>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</si>
  <si>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</si>
  <si>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</si>
  <si>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</si>
  <si>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</si>
  <si>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</si>
  <si>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</si>
  <si>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</si>
  <si>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</si>
  <si>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</si>
  <si>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</si>
  <si>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</si>
  <si>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</si>
  <si>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</si>
  <si>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</si>
  <si>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</si>
  <si>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</si>
  <si>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</si>
  <si>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</si>
  <si>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</si>
  <si>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</si>
  <si>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</si>
  <si>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</si>
  <si>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</si>
  <si>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</si>
  <si>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</si>
  <si>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</si>
  <si>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</si>
  <si>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</si>
  <si>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</si>
  <si>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</si>
  <si>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</si>
  <si>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</si>
  <si>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</si>
  <si>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</si>
  <si>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</si>
  <si>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</si>
  <si>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</si>
  <si>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</si>
  <si>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</si>
  <si>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</si>
  <si>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</si>
  <si>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</si>
  <si>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</si>
  <si>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</si>
  <si>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</si>
  <si>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</si>
  <si>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</si>
  <si>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</si>
  <si>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</si>
  <si>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</si>
  <si>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</si>
  <si>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</si>
  <si>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</si>
  <si>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</si>
  <si>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</si>
  <si>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</si>
  <si>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</si>
  <si>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</si>
  <si>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</si>
  <si>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</si>
  <si>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</si>
  <si>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</si>
  <si>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</si>
  <si>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</si>
  <si>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</si>
  <si>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</si>
  <si>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</si>
  <si>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</si>
  <si>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</si>
  <si>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</si>
  <si>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</si>
  <si>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</si>
  <si>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</si>
  <si>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</si>
  <si>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</si>
  <si>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</si>
  <si>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</si>
  <si>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</si>
  <si>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</si>
  <si>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</si>
  <si>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</si>
  <si>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</si>
  <si>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</si>
  <si>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</si>
  <si>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</si>
  <si>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</si>
  <si>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</si>
  <si>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</si>
  <si>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</si>
  <si>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</si>
  <si>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</si>
  <si>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</si>
  <si>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</si>
  <si>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</si>
  <si>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</si>
  <si>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</si>
  <si>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</si>
  <si>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</si>
  <si>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</si>
  <si>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</si>
  <si>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</si>
  <si>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</si>
  <si>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</si>
  <si>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</si>
  <si>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</si>
  <si>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</si>
  <si>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</si>
  <si>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</si>
  <si>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</si>
  <si>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</si>
  <si>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</si>
  <si>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</si>
  <si>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</si>
  <si>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</si>
  <si>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</si>
  <si>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</si>
  <si>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</si>
  <si>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</si>
  <si>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</si>
  <si>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</si>
  <si>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</si>
  <si>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</si>
  <si>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</si>
  <si>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</si>
  <si>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</si>
  <si>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</si>
  <si>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</si>
  <si>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</si>
  <si>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</si>
  <si>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</si>
  <si>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</si>
  <si>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</si>
  <si>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</si>
  <si>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</si>
  <si>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</si>
  <si>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</si>
  <si>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</si>
  <si>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</si>
  <si>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</si>
  <si>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</si>
  <si>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</si>
  <si>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</si>
  <si>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</si>
  <si>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</si>
  <si>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</si>
  <si>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</si>
  <si>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</si>
  <si>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</si>
  <si>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</si>
  <si>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</si>
  <si>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</si>
  <si>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</si>
  <si>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</si>
  <si>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</si>
  <si>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</si>
  <si>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</si>
  <si>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</si>
  <si>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</si>
  <si>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</si>
  <si>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</si>
  <si>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</si>
  <si>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</si>
  <si>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</si>
  <si>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</si>
  <si>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</si>
  <si>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</si>
  <si>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</si>
  <si>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</si>
  <si>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</si>
  <si>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</si>
  <si>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</si>
  <si>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</si>
  <si>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</si>
  <si>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</si>
  <si>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</si>
  <si>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</si>
  <si>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</si>
  <si>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</si>
  <si>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</si>
  <si>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</si>
  <si>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</si>
  <si>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</si>
  <si>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</si>
  <si>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</si>
  <si>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</si>
  <si>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</si>
  <si>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</si>
  <si>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</si>
  <si>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</si>
  <si>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</si>
  <si>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</si>
  <si>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</si>
  <si>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</si>
  <si>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</si>
  <si>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</si>
  <si>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</si>
  <si>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</si>
  <si>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</si>
  <si>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</si>
  <si>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</si>
  <si>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</si>
  <si>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</si>
  <si>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</si>
  <si>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</si>
  <si>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</si>
  <si>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</si>
  <si>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</si>
  <si>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</si>
  <si>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</si>
  <si>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</si>
  <si>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</si>
  <si>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</si>
  <si>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</si>
  <si>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</si>
  <si>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</si>
  <si>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</si>
  <si>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</si>
  <si>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</si>
  <si>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</si>
  <si>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</si>
  <si>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</si>
  <si>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</si>
  <si>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</si>
  <si>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</si>
  <si>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</si>
  <si>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</si>
  <si>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</si>
  <si>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</si>
  <si>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</si>
  <si>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</si>
  <si>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</si>
  <si>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</si>
  <si>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</si>
  <si>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</si>
  <si>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</si>
  <si>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</si>
  <si>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</si>
  <si>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</si>
  <si>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</si>
  <si>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</si>
  <si>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</si>
  <si>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</si>
  <si>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</si>
  <si>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</si>
  <si>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</si>
  <si>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</si>
  <si>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</si>
  <si>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</si>
  <si>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</si>
  <si>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</si>
  <si>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</si>
  <si>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</si>
  <si>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</si>
  <si>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</si>
  <si>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</si>
  <si>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</si>
  <si>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</si>
  <si>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</si>
  <si>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</si>
  <si>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</si>
  <si>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</si>
  <si>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</si>
  <si>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</si>
  <si>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</si>
  <si>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</si>
  <si>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</si>
  <si>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</si>
  <si>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</si>
  <si>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</si>
  <si>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</si>
  <si>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</si>
  <si>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</si>
  <si>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</si>
  <si>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</si>
  <si>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</si>
  <si>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</si>
  <si>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</si>
  <si>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</si>
  <si>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</si>
  <si>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</si>
  <si>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</si>
  <si>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</si>
  <si>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</si>
  <si>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</si>
  <si>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</si>
  <si>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</si>
  <si>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</si>
  <si>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</si>
  <si>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</si>
  <si>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</si>
  <si>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</si>
  <si>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</si>
  <si>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</si>
  <si>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</si>
  <si>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</si>
  <si>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</si>
  <si>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</si>
  <si>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</si>
  <si>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</si>
  <si>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</si>
  <si>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</si>
  <si>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</si>
  <si>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</si>
  <si>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</si>
  <si>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</si>
  <si>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</si>
  <si>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</si>
  <si>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</si>
  <si>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</si>
  <si>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</si>
  <si>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</si>
  <si>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</si>
  <si>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</si>
  <si>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</si>
  <si>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</si>
  <si>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</si>
  <si>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</si>
  <si>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</si>
  <si>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</si>
  <si>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</si>
  <si>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</si>
  <si>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</si>
  <si>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</si>
  <si>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</si>
  <si>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</si>
  <si>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</si>
  <si>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</si>
  <si>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</si>
  <si>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</si>
  <si>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</si>
  <si>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</si>
  <si>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</si>
  <si>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</si>
  <si>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</si>
  <si>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</si>
  <si>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</si>
  <si>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</si>
  <si>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</si>
  <si>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</si>
  <si>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</si>
  <si>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</si>
  <si>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</si>
  <si>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</si>
  <si>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</si>
  <si>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</si>
  <si>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</si>
  <si>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</si>
  <si>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</si>
  <si>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</si>
  <si>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</si>
  <si>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</si>
  <si>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</si>
  <si>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</si>
  <si>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</si>
  <si>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</si>
  <si>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</si>
  <si>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</si>
  <si>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</si>
  <si>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</si>
  <si>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</si>
  <si>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</si>
  <si>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</si>
  <si>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</si>
  <si>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</si>
  <si>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</si>
  <si>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</si>
  <si>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</si>
  <si>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</si>
  <si>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</si>
  <si>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</si>
  <si>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</si>
  <si>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</si>
  <si>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</si>
  <si>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</si>
  <si>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</si>
  <si>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</si>
  <si>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</si>
  <si>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</si>
  <si>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</si>
  <si>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</si>
  <si>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</si>
  <si>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</si>
  <si>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</si>
  <si>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</si>
  <si>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</si>
  <si>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</si>
  <si>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</si>
  <si>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</si>
  <si>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</si>
  <si>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</si>
  <si>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</si>
  <si>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</si>
  <si>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</si>
  <si>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</si>
  <si>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</si>
  <si>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</si>
  <si>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</si>
  <si>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</si>
  <si>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</si>
  <si>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</si>
  <si>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</si>
  <si>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</si>
  <si>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</si>
  <si>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</si>
  <si>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</si>
  <si>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</si>
  <si>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</si>
  <si>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</si>
  <si>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</si>
  <si>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</si>
  <si>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</si>
  <si>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</si>
  <si>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</si>
  <si>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</si>
  <si>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</si>
  <si>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</si>
  <si>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</si>
  <si>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</si>
  <si>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</si>
  <si>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</si>
  <si>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</si>
  <si>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</si>
  <si>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</si>
  <si>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</si>
  <si>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</si>
  <si>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</si>
  <si>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</si>
  <si>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</si>
  <si>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</si>
  <si>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</si>
  <si>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</si>
  <si>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</si>
  <si>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</si>
  <si>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</si>
  <si>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</si>
  <si>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</si>
  <si>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</si>
  <si>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</si>
  <si>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</si>
  <si>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</si>
  <si>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</si>
  <si>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</si>
  <si>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</si>
  <si>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</si>
  <si>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</si>
  <si>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</si>
  <si>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</si>
  <si>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</si>
  <si>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</si>
  <si>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</si>
  <si>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</si>
  <si>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</si>
  <si>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</si>
  <si>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</si>
  <si>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</si>
  <si>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</si>
  <si>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</si>
  <si>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</si>
  <si>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</si>
  <si>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</si>
  <si>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</si>
  <si>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</si>
  <si>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</si>
  <si>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</si>
  <si>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</si>
  <si>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</si>
  <si>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</si>
  <si>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</si>
  <si>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</si>
  <si>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</si>
  <si>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</si>
  <si>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</si>
  <si>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</si>
  <si>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</si>
  <si>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</si>
  <si>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</si>
  <si>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</si>
  <si>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</si>
  <si>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</si>
  <si>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</si>
  <si>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</si>
  <si>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</si>
  <si>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</si>
  <si>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</si>
  <si>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</si>
  <si>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</si>
  <si>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</si>
  <si>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</si>
  <si>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</si>
  <si>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</si>
  <si>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</si>
  <si>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</si>
  <si>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</si>
  <si>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</si>
  <si>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</si>
  <si>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</si>
  <si>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</si>
  <si>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</si>
  <si>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</si>
  <si>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</si>
  <si>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</si>
  <si>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</si>
  <si>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</si>
  <si>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</si>
  <si>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</si>
  <si>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</si>
  <si>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</si>
  <si>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</si>
  <si>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</si>
  <si>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</si>
  <si>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</si>
  <si>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</si>
  <si>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</si>
  <si>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</si>
  <si>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</si>
  <si>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</si>
  <si>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</si>
  <si>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</si>
  <si>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</si>
  <si>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</si>
  <si>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</si>
  <si>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</si>
  <si>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</si>
  <si>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</si>
  <si>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</si>
  <si>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</si>
  <si>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</si>
  <si>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</si>
  <si>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</si>
  <si>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</si>
  <si>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</si>
  <si>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</si>
  <si>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</si>
  <si>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</si>
  <si>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</si>
  <si>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</si>
  <si>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</si>
  <si>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</si>
  <si>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</si>
  <si>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</si>
  <si>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</si>
  <si>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</si>
  <si>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</si>
  <si>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</si>
  <si>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</si>
  <si>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</si>
  <si>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</si>
  <si>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</si>
  <si>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</si>
  <si>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</si>
  <si>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</si>
  <si>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</si>
  <si>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</si>
  <si>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</si>
  <si>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</si>
  <si>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</si>
  <si>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</si>
  <si>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</si>
  <si>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</si>
  <si>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</si>
  <si>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</si>
  <si>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</si>
  <si>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</si>
  <si>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</si>
  <si>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</si>
  <si>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</si>
  <si>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</si>
  <si>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</si>
  <si>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</si>
  <si>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</si>
  <si>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</si>
  <si>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</si>
  <si>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</si>
  <si>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</si>
  <si>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</si>
  <si>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</si>
  <si>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</si>
  <si>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</si>
  <si>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</si>
  <si>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</si>
  <si>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</si>
  <si>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</si>
  <si>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</si>
  <si>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</si>
  <si>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</si>
  <si>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</si>
  <si>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</si>
  <si>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</si>
  <si>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</si>
  <si>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</si>
  <si>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</si>
  <si>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</si>
  <si>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</si>
  <si>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</si>
  <si>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</si>
  <si>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</si>
  <si>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</si>
  <si>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</si>
  <si>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</si>
  <si>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</si>
  <si>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</si>
  <si>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</si>
  <si>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</si>
  <si>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</si>
  <si>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</si>
  <si>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</si>
  <si>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</si>
  <si>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</si>
  <si>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</si>
  <si>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</si>
  <si>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</si>
  <si>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</si>
  <si>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</si>
  <si>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</si>
  <si>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</si>
  <si>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</si>
  <si>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</si>
  <si>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</si>
  <si>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</si>
  <si>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</si>
  <si>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</si>
  <si>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</si>
  <si>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</si>
  <si>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</si>
  <si>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</si>
  <si>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</si>
  <si>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</si>
  <si>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</si>
  <si>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</si>
  <si>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</si>
  <si>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</si>
  <si>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</si>
  <si>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</si>
  <si>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</si>
  <si>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</si>
  <si>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</si>
  <si>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</si>
  <si>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</si>
  <si>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</si>
  <si>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</si>
  <si>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</si>
  <si>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</si>
  <si>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</si>
  <si>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</si>
  <si>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</si>
  <si>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</si>
  <si>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</si>
  <si>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</si>
  <si>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</si>
  <si>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</si>
  <si>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</si>
  <si>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</si>
  <si>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</si>
  <si>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</si>
  <si>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</si>
  <si>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</si>
  <si>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</si>
  <si>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</si>
  <si>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</si>
  <si>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</si>
  <si>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</si>
  <si>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</si>
  <si>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</si>
  <si>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</si>
  <si>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</si>
  <si>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</si>
  <si>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</si>
  <si>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</si>
  <si>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</si>
  <si>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</si>
  <si>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</si>
  <si>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</si>
  <si>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</si>
  <si>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</si>
  <si>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</si>
  <si>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</si>
  <si>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</si>
  <si>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</si>
  <si>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</si>
  <si>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</si>
  <si>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</si>
  <si>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</si>
  <si>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</si>
  <si>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</si>
  <si>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</si>
  <si>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</si>
  <si>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</si>
  <si>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</si>
  <si>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</si>
  <si>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</si>
  <si>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</si>
  <si>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</si>
  <si>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</si>
  <si>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</si>
  <si>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</si>
  <si>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</si>
  <si>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</si>
  <si>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</si>
  <si>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</si>
  <si>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</si>
  <si>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</si>
  <si>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</si>
  <si>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</si>
  <si>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</si>
  <si>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</si>
  <si>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</si>
  <si>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</si>
  <si>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</si>
  <si>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</si>
  <si>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</si>
  <si>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</si>
  <si>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</si>
  <si>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</si>
  <si>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</si>
  <si>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</si>
  <si>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</si>
  <si>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</si>
  <si>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</si>
  <si>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</si>
  <si>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</si>
  <si>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</si>
  <si>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</si>
  <si>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</si>
  <si>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</si>
  <si>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</si>
  <si>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</si>
  <si>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</si>
  <si>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</si>
  <si>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</si>
  <si>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</si>
  <si>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</si>
  <si>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</si>
  <si>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</si>
  <si>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</si>
  <si>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</si>
  <si>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</si>
  <si>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</si>
  <si>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</si>
  <si>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</si>
  <si>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</si>
  <si>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</si>
  <si>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</si>
  <si>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</si>
  <si>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</si>
  <si>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</si>
  <si>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</si>
  <si>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</si>
  <si>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</si>
  <si>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</si>
  <si>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</si>
  <si>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</si>
  <si>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</si>
  <si>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</si>
  <si>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</si>
  <si>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</si>
  <si>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</si>
  <si>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</si>
  <si>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</si>
  <si>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</si>
  <si>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</si>
  <si>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</si>
  <si>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</si>
  <si>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</si>
  <si>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</si>
  <si>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</si>
  <si>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</si>
  <si>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</si>
  <si>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</si>
  <si>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</si>
  <si>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</si>
  <si>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</si>
  <si>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</si>
  <si>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</si>
  <si>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</si>
  <si>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</si>
  <si>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</si>
  <si>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</si>
  <si>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</si>
  <si>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</si>
  <si>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</si>
  <si>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</si>
  <si>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</si>
  <si>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</si>
  <si>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</si>
  <si>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</si>
  <si>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</si>
  <si>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</si>
  <si>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</si>
  <si>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</si>
  <si>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</si>
  <si>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</si>
  <si>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</si>
  <si>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</si>
  <si>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</si>
  <si>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</si>
  <si>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</si>
  <si>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</si>
  <si>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</si>
  <si>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</si>
  <si>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</si>
  <si>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</si>
  <si>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</si>
  <si>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</si>
  <si>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</si>
  <si>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</si>
  <si>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</si>
  <si>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</si>
  <si>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</si>
  <si>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</si>
  <si>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</si>
  <si>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</si>
  <si>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</si>
  <si>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</si>
  <si>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</si>
  <si>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</si>
  <si>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</si>
  <si>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</si>
  <si>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</si>
  <si>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</si>
  <si>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</si>
  <si>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</si>
  <si>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</si>
  <si>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</si>
  <si>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</si>
  <si>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</si>
  <si>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</si>
  <si>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</si>
  <si>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</si>
  <si>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</si>
  <si>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</si>
  <si>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</si>
  <si>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</si>
  <si>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</si>
  <si>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</si>
  <si>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</si>
  <si>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</si>
  <si>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</si>
  <si>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</si>
  <si>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</si>
  <si>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</si>
  <si>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</si>
  <si>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</si>
  <si>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</si>
  <si>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</si>
  <si>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</si>
  <si>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</si>
  <si>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</si>
  <si>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</si>
  <si>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</si>
  <si>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</si>
  <si>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</si>
  <si>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</si>
  <si>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</si>
  <si>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</si>
  <si>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</si>
  <si>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</si>
  <si>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</si>
  <si>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</si>
  <si>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</si>
  <si>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</si>
  <si>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</si>
  <si>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</si>
  <si>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</si>
  <si>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</si>
  <si>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</si>
  <si>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</si>
  <si>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</si>
  <si>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</si>
  <si>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</si>
  <si>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</si>
  <si>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</si>
  <si>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</si>
  <si>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</si>
  <si>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</si>
  <si>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</si>
  <si>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</si>
  <si>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</si>
  <si>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</si>
  <si>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</si>
  <si>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</si>
  <si>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</si>
  <si>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</si>
  <si>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</si>
  <si>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</si>
  <si>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</si>
  <si>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</si>
  <si>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</si>
  <si>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</si>
  <si>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</si>
  <si>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</si>
  <si>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</si>
  <si>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</si>
  <si>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</si>
  <si>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</si>
  <si>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</si>
  <si>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</si>
  <si>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</si>
  <si>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</si>
  <si>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</si>
  <si>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</si>
  <si>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</si>
  <si>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</si>
  <si>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</si>
  <si>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</si>
  <si>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</si>
  <si>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</si>
  <si>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</si>
  <si>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</si>
  <si>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</si>
  <si>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</si>
  <si>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</si>
  <si>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</si>
  <si>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</si>
  <si>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</si>
  <si>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</si>
  <si>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</si>
  <si>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</si>
  <si>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</si>
  <si>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</si>
  <si>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</si>
  <si>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</si>
  <si>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</si>
  <si>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</si>
  <si>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</si>
  <si>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</si>
  <si>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</si>
  <si>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</si>
  <si>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</si>
  <si>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</si>
  <si>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</si>
  <si>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</si>
  <si>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</si>
  <si>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</si>
  <si>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</si>
  <si>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</si>
  <si>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</si>
  <si>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</si>
  <si>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</si>
  <si>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</si>
  <si>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</si>
  <si>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</si>
  <si>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</si>
  <si>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</si>
  <si>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</si>
  <si>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</si>
  <si>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</si>
  <si>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</si>
  <si>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</si>
  <si>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</si>
  <si>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</si>
  <si>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</si>
  <si>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</si>
  <si>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</si>
  <si>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</si>
  <si>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</si>
  <si>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</si>
  <si>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</si>
  <si>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</si>
  <si>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</si>
  <si>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</si>
  <si>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</si>
  <si>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</si>
  <si>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</si>
  <si>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</si>
  <si>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</si>
  <si>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</si>
  <si>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</si>
  <si>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</si>
  <si>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</si>
  <si>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</si>
  <si>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</si>
  <si>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</si>
  <si>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</si>
  <si>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</si>
  <si>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</si>
  <si>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</si>
  <si>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</si>
  <si>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</si>
  <si>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</si>
  <si>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</si>
  <si>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</si>
  <si>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</si>
  <si>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</si>
  <si>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</si>
  <si>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</si>
  <si>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</si>
  <si>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</si>
  <si>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</si>
  <si>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</si>
  <si>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</si>
  <si>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</si>
  <si>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</si>
  <si>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</si>
  <si>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</si>
  <si>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</si>
  <si>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</si>
  <si>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</si>
  <si>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</si>
  <si>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</si>
  <si>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</si>
  <si>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</si>
  <si>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</si>
  <si>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</si>
  <si>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</si>
  <si>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</si>
  <si>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</si>
  <si>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</si>
  <si>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</si>
  <si>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</si>
  <si>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</si>
  <si>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</si>
  <si>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</si>
  <si>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</si>
  <si>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</si>
  <si>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</si>
  <si>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</si>
  <si>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</si>
  <si>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</si>
  <si>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</si>
  <si>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</si>
  <si>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</si>
  <si>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</si>
  <si>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</si>
  <si>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</si>
  <si>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</si>
  <si>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</si>
  <si>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</si>
  <si>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</si>
  <si>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</si>
  <si>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</si>
  <si>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</si>
  <si>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</si>
  <si>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</si>
  <si>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</si>
  <si>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</si>
  <si>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</si>
  <si>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</si>
  <si>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</si>
  <si>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</si>
  <si>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</si>
  <si>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</si>
  <si>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</si>
  <si>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</si>
  <si>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</si>
  <si>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</si>
  <si>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</si>
  <si>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</si>
  <si>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</si>
  <si>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</si>
  <si>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</si>
  <si>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</si>
  <si>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</si>
  <si>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</si>
  <si>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</si>
  <si>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</si>
  <si>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</si>
  <si>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</si>
  <si>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</si>
  <si>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</si>
  <si>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</si>
  <si>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</si>
  <si>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</si>
  <si>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</si>
  <si>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</si>
  <si>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</si>
  <si>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</si>
  <si>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</si>
  <si>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</si>
  <si>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</si>
  <si>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</si>
  <si>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</si>
  <si>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</si>
  <si>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</si>
  <si>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</si>
  <si>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</si>
  <si>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</si>
  <si>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</si>
  <si>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</si>
  <si>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</si>
  <si>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</si>
  <si>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</si>
  <si>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</si>
  <si>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</si>
  <si>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</si>
  <si>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</si>
  <si>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</si>
  <si>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</si>
  <si>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</si>
  <si>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</si>
  <si>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</si>
  <si>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</si>
  <si>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</si>
  <si>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</si>
  <si>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</si>
  <si>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</si>
  <si>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</si>
  <si>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</si>
  <si>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</si>
  <si>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</si>
  <si>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</si>
  <si>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</si>
  <si>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</si>
  <si>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</si>
  <si>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</si>
  <si>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</si>
  <si>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</si>
  <si>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</si>
  <si>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</si>
  <si>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</si>
  <si>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</si>
  <si>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</si>
  <si>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</si>
  <si>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</si>
  <si>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</si>
  <si>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</si>
  <si>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</si>
  <si>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</si>
  <si>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</si>
  <si>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</si>
  <si>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</si>
  <si>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</si>
  <si>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</si>
  <si>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</si>
  <si>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</si>
  <si>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</si>
  <si>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</si>
  <si>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</si>
  <si>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</si>
  <si>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</si>
  <si>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</si>
  <si>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</si>
  <si>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</si>
  <si>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</si>
  <si>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</si>
  <si>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</si>
  <si>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</si>
  <si>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</si>
  <si>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</si>
  <si>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</si>
  <si>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</si>
  <si>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</si>
  <si>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</si>
  <si>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</si>
  <si>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</si>
  <si>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</si>
  <si>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</si>
  <si>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</si>
  <si>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</si>
  <si>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</si>
  <si>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</si>
  <si>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</si>
  <si>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</si>
  <si>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</si>
  <si>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</si>
  <si>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</si>
  <si>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</si>
  <si>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</si>
  <si>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</si>
  <si>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</si>
  <si>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</si>
  <si>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</si>
  <si>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</si>
  <si>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</si>
  <si>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</si>
  <si>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</si>
  <si>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</si>
  <si>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</si>
  <si>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</si>
  <si>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</si>
  <si>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</si>
  <si>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</si>
  <si>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</si>
  <si>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</si>
  <si>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</si>
  <si>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</si>
  <si>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</si>
  <si>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</si>
  <si>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</si>
  <si>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</si>
  <si>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</si>
  <si>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</si>
  <si>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</si>
  <si>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</si>
  <si>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</si>
  <si>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</si>
  <si>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</si>
  <si>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</si>
  <si>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</si>
  <si>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</si>
  <si>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</si>
  <si>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</si>
  <si>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</si>
  <si>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</si>
  <si>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</si>
  <si>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</si>
  <si>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</si>
  <si>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</si>
  <si>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</si>
  <si>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</si>
  <si>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</si>
  <si>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</si>
  <si>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</si>
  <si>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</si>
  <si>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</si>
  <si>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</si>
  <si>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</si>
  <si>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</si>
  <si>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</si>
  <si>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</si>
  <si>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</si>
  <si>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</si>
  <si>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</si>
  <si>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</si>
  <si>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</si>
  <si>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</si>
  <si>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</si>
  <si>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</si>
  <si>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</si>
  <si>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</si>
  <si>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</si>
  <si>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</si>
  <si>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</si>
  <si>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</si>
  <si>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</si>
  <si>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</si>
  <si>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</si>
  <si>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</si>
  <si>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</si>
  <si>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</si>
  <si>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</si>
  <si>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</si>
  <si>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</si>
  <si>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</si>
  <si>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</si>
  <si>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</si>
  <si>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</si>
  <si>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</si>
  <si>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</si>
  <si>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</si>
  <si>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</si>
  <si>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</si>
  <si>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</si>
  <si>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</si>
  <si>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</si>
  <si>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</si>
  <si>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</si>
  <si>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</si>
  <si>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</si>
  <si>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</si>
  <si>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</si>
  <si>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</si>
  <si>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</si>
  <si>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</si>
  <si>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</si>
  <si>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</si>
  <si>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</si>
  <si>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</si>
  <si>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</si>
  <si>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</si>
  <si>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</si>
  <si>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</si>
  <si>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</si>
  <si>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</si>
  <si>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</si>
  <si>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</si>
  <si>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</si>
  <si>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</si>
  <si>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</si>
  <si>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</si>
  <si>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</si>
  <si>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</si>
  <si>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</si>
  <si>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</si>
  <si>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</si>
  <si>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</si>
  <si>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</si>
  <si>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</si>
  <si>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</si>
  <si>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</si>
  <si>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</si>
  <si>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</si>
  <si>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</si>
  <si>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</si>
  <si>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</si>
  <si>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</si>
  <si>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</si>
  <si>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</si>
  <si>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</si>
  <si>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</si>
  <si>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</si>
  <si>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</si>
  <si>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</si>
  <si>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</si>
  <si>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</si>
  <si>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</si>
  <si>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</si>
  <si>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</si>
  <si>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</si>
  <si>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</si>
  <si>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</si>
  <si>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</si>
  <si>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</si>
  <si>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</si>
  <si>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</si>
  <si>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</si>
  <si>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</si>
  <si>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</si>
  <si>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</si>
  <si>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</si>
  <si>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</si>
  <si>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</si>
  <si>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</si>
  <si>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</si>
  <si>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</si>
  <si>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</si>
  <si>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</si>
  <si>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</si>
  <si>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</si>
  <si>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</si>
  <si>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</si>
  <si>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</si>
  <si>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</si>
  <si>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</si>
  <si>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</si>
  <si>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</si>
  <si>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</si>
  <si>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</si>
  <si>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</si>
  <si>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</si>
  <si>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</si>
  <si>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</si>
  <si>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</si>
  <si>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</si>
  <si>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</si>
  <si>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</si>
  <si>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</si>
  <si>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</si>
  <si>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</si>
  <si>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</si>
  <si>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</si>
  <si>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</si>
  <si>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</si>
  <si>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</si>
  <si>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</si>
  <si>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</si>
  <si>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</si>
  <si>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</si>
  <si>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</si>
  <si>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</si>
  <si>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</si>
  <si>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</si>
  <si>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</si>
  <si>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</si>
  <si>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</si>
  <si>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</si>
  <si>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</si>
  <si>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</si>
  <si>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</si>
  <si>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</si>
  <si>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</si>
  <si>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</si>
  <si>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</si>
  <si>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</si>
  <si>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</si>
  <si>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</si>
  <si>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</si>
  <si>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</si>
  <si>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</si>
  <si>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</si>
  <si>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</si>
  <si>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</si>
  <si>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</si>
  <si>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</si>
  <si>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</si>
  <si>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</si>
  <si>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</si>
  <si>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</si>
  <si>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</si>
  <si>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</si>
  <si>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</si>
  <si>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</si>
  <si>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</si>
  <si>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</si>
  <si>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</si>
  <si>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</si>
  <si>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</si>
  <si>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</si>
  <si>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</si>
  <si>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</si>
  <si>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</si>
  <si>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</si>
  <si>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</si>
  <si>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</si>
  <si>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</si>
  <si>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</si>
  <si>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</si>
  <si>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</si>
  <si>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</si>
  <si>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</si>
  <si>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</si>
  <si>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</si>
  <si>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</si>
  <si>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</si>
  <si>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</si>
  <si>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</si>
  <si>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</si>
  <si>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</si>
  <si>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</si>
  <si>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</si>
  <si>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</si>
  <si>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</si>
  <si>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</si>
  <si>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</si>
  <si>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</si>
  <si>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</si>
  <si>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</si>
  <si>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</si>
  <si>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</si>
  <si>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</si>
  <si>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</si>
  <si>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</si>
  <si>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</si>
  <si>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</si>
  <si>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</si>
  <si>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</si>
  <si>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</si>
  <si>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</si>
  <si>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</si>
  <si>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</si>
  <si>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</si>
  <si>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</si>
  <si>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</si>
  <si>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</si>
  <si>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</si>
  <si>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</si>
  <si>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</si>
  <si>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</si>
  <si>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</si>
  <si>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</si>
  <si>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</si>
  <si>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</si>
  <si>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</si>
  <si>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</si>
  <si>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</si>
  <si>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</si>
  <si>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</si>
  <si>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</si>
  <si>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</si>
  <si>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</si>
  <si>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</si>
  <si>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</si>
  <si>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</si>
  <si>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</si>
  <si>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</si>
  <si>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</si>
  <si>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</si>
  <si>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</si>
  <si>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</si>
  <si>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</si>
  <si>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</si>
  <si>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</si>
  <si>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</si>
  <si>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</si>
  <si>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</si>
  <si>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</si>
  <si>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</si>
  <si>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</si>
  <si>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</si>
  <si>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</si>
  <si>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</si>
  <si>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</si>
  <si>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</si>
  <si>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</si>
  <si>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</si>
  <si>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</si>
  <si>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</si>
  <si>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</si>
  <si>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</si>
  <si>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</si>
  <si>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</si>
  <si>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</si>
  <si>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</si>
  <si>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</si>
  <si>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</si>
  <si>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</si>
  <si>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</si>
  <si>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</si>
  <si>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</si>
  <si>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</si>
  <si>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</si>
  <si>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</si>
  <si>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</si>
  <si>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</si>
  <si>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</si>
  <si>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</si>
  <si>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</si>
  <si>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</si>
  <si>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</si>
  <si>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</si>
  <si>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</si>
  <si>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</si>
  <si>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</si>
  <si>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</si>
  <si>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</si>
  <si>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</si>
  <si>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</si>
  <si>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</si>
  <si>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</si>
  <si>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</si>
  <si>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</si>
  <si>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</si>
  <si>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</si>
  <si>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</si>
  <si>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</si>
  <si>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</si>
  <si>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</si>
  <si>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</si>
  <si>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</si>
  <si>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</si>
  <si>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</si>
  <si>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</si>
  <si>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</si>
  <si>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</si>
  <si>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</si>
  <si>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</si>
  <si>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</si>
  <si>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</si>
  <si>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</si>
  <si>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</si>
  <si>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</si>
  <si>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</si>
  <si>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</si>
  <si>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</si>
  <si>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</si>
  <si>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</si>
  <si>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</si>
  <si>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</si>
  <si>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</si>
  <si>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</si>
  <si>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</si>
  <si>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</si>
  <si>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</si>
  <si>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</si>
  <si>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</si>
  <si>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</si>
  <si>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</si>
  <si>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</si>
  <si>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</si>
  <si>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</si>
  <si>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</si>
  <si>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</si>
  <si>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</si>
  <si>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</si>
  <si>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</si>
  <si>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</si>
  <si>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</si>
  <si>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</si>
  <si>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</si>
  <si>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</si>
  <si>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</si>
  <si>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</si>
  <si>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</si>
  <si>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</si>
  <si>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</si>
  <si>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</si>
  <si>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</si>
  <si>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</si>
  <si>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</si>
  <si>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</si>
  <si>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</si>
  <si>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</si>
  <si>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</si>
  <si>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</si>
  <si>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</si>
  <si>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</si>
  <si>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</si>
  <si>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</si>
  <si>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</si>
  <si>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</si>
  <si>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</si>
  <si>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</si>
  <si>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</si>
  <si>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</si>
  <si>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</si>
  <si>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</si>
  <si>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</si>
  <si>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</si>
  <si>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</si>
  <si>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</si>
  <si>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</si>
  <si>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</si>
  <si>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</si>
  <si>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</si>
  <si>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</si>
  <si>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</si>
  <si>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</si>
  <si>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</si>
  <si>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</si>
  <si>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</si>
  <si>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</si>
  <si>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</si>
  <si>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</si>
  <si>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</si>
  <si>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</si>
  <si>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</si>
  <si>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</si>
  <si>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</si>
  <si>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</si>
  <si>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</si>
  <si>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</si>
  <si>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</si>
  <si>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</si>
  <si>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</si>
  <si>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</si>
  <si>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</si>
  <si>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</si>
  <si>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</si>
  <si>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</si>
  <si>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</si>
  <si>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</si>
  <si>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</si>
  <si>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</si>
  <si>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</si>
  <si>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</si>
  <si>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</si>
  <si>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</si>
  <si>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</si>
  <si>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</si>
  <si>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</si>
  <si>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</si>
  <si>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</si>
  <si>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</si>
  <si>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</si>
  <si>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</si>
  <si>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</si>
  <si>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</si>
  <si>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</si>
  <si>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</si>
  <si>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</si>
  <si>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</si>
  <si>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</si>
  <si>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</si>
  <si>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</si>
  <si>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</si>
  <si>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</si>
  <si>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</si>
  <si>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</si>
  <si>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</si>
  <si>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</si>
  <si>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</si>
  <si>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</si>
  <si>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</si>
  <si>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</si>
  <si>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</si>
  <si>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</si>
  <si>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</si>
  <si>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</si>
  <si>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</si>
  <si>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</si>
  <si>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</si>
  <si>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</si>
  <si>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</si>
  <si>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</si>
  <si>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</si>
  <si>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</si>
  <si>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</si>
  <si>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</si>
  <si>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</si>
  <si>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</si>
  <si>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</si>
  <si>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</si>
  <si>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</si>
  <si>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</si>
  <si>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</si>
  <si>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</si>
  <si>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</si>
  <si>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</si>
  <si>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</si>
  <si>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</si>
  <si>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</si>
  <si>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</si>
  <si>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</si>
  <si>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</si>
  <si>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</si>
  <si>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</si>
  <si>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</si>
  <si>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</si>
  <si>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</si>
  <si>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</si>
  <si>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</si>
  <si>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</si>
  <si>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</si>
  <si>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</si>
  <si>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</si>
  <si>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</si>
  <si>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</si>
  <si>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</si>
  <si>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</si>
  <si>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</si>
  <si>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</si>
  <si>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</si>
  <si>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</si>
  <si>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</si>
  <si>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</si>
  <si>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</si>
  <si>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</si>
  <si>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</si>
  <si>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</si>
  <si>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</si>
  <si>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</si>
  <si>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</si>
  <si>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</si>
  <si>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</si>
  <si>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</si>
  <si>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</si>
  <si>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</si>
  <si>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</si>
  <si>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</si>
  <si>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</si>
  <si>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</si>
  <si>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</si>
  <si>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</si>
  <si>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</si>
  <si>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</si>
  <si>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</si>
  <si>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</si>
  <si>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</si>
  <si>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</si>
  <si>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</si>
  <si>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</si>
  <si>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</si>
  <si>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</si>
  <si>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</si>
  <si>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</si>
  <si>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</si>
  <si>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</si>
  <si>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</si>
  <si>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</si>
  <si>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</si>
  <si>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</si>
  <si>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</si>
  <si>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</si>
  <si>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</si>
  <si>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</si>
  <si>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</si>
  <si>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</si>
  <si>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</si>
  <si>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</si>
  <si>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</si>
  <si>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</si>
  <si>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</si>
  <si>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</si>
  <si>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</si>
  <si>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</si>
  <si>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</si>
  <si>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</si>
  <si>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</si>
  <si>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</si>
  <si>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</si>
  <si>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</si>
  <si>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</si>
  <si>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</si>
  <si>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</si>
  <si>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</si>
  <si>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</si>
  <si>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</si>
  <si>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</si>
  <si>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</si>
  <si>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</si>
  <si>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</si>
  <si>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</si>
  <si>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</si>
  <si>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</si>
  <si>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</si>
  <si>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</si>
  <si>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</si>
  <si>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</si>
  <si>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</si>
  <si>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</si>
  <si>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</si>
  <si>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</si>
  <si>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</si>
  <si>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</si>
  <si>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</si>
  <si>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</si>
  <si>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</si>
  <si>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</si>
  <si>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</si>
  <si>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</si>
  <si>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</si>
  <si>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</si>
  <si>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</si>
  <si>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</si>
  <si>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</si>
  <si>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</si>
  <si>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</si>
  <si>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</si>
  <si>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</si>
  <si>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</si>
  <si>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</si>
  <si>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</si>
  <si>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</si>
  <si>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</si>
  <si>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</si>
  <si>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</si>
  <si>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</si>
  <si>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</si>
  <si>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</si>
  <si>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</si>
  <si>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</si>
  <si>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</si>
  <si>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</si>
  <si>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</si>
  <si>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</si>
  <si>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</si>
  <si>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</si>
  <si>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</si>
  <si>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</si>
  <si>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</si>
  <si>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</si>
  <si>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</si>
  <si>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</si>
  <si>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</si>
  <si>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</si>
  <si>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</si>
  <si>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</si>
  <si>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</si>
  <si>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</si>
  <si>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</si>
  <si>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</si>
  <si>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</si>
  <si>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</si>
  <si>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</si>
  <si>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</si>
  <si>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</si>
  <si>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</si>
  <si>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</si>
  <si>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</si>
  <si>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</si>
  <si>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</si>
  <si>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</si>
  <si>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</si>
  <si>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</si>
  <si>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</si>
  <si>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</si>
  <si>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</si>
  <si>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</si>
  <si>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</si>
  <si>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</si>
  <si>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</si>
  <si>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</si>
  <si>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</si>
  <si>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</si>
  <si>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</si>
  <si>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</si>
  <si>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</si>
  <si>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</si>
  <si>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</si>
  <si>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</si>
  <si>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</si>
  <si>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</si>
  <si>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</si>
  <si>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</si>
  <si>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</si>
  <si>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</si>
  <si>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</si>
  <si>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</si>
  <si>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</si>
  <si>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</si>
  <si>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</si>
  <si>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</si>
  <si>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</si>
  <si>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</si>
  <si>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</si>
  <si>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</si>
  <si>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</si>
  <si>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</si>
  <si>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</si>
  <si>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</si>
  <si>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</si>
  <si>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</si>
  <si>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</si>
  <si>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</si>
  <si>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</si>
  <si>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</si>
  <si>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</si>
  <si>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</si>
  <si>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</si>
  <si>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</si>
  <si>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</si>
  <si>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</si>
  <si>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</si>
  <si>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</si>
  <si>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</si>
  <si>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</si>
  <si>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</si>
  <si>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</si>
  <si>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</si>
  <si>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</si>
  <si>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</si>
  <si>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</si>
  <si>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</si>
  <si>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</si>
  <si>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</si>
  <si>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</si>
  <si>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</si>
  <si>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</si>
  <si>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</si>
  <si>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</si>
  <si>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</si>
  <si>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</si>
  <si>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</si>
  <si>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</si>
  <si>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</si>
  <si>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</si>
  <si>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</si>
  <si>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</si>
  <si>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</si>
  <si>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</si>
  <si>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</si>
  <si>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</si>
  <si>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</si>
  <si>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</si>
  <si>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</si>
  <si>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</si>
  <si>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</si>
  <si>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</si>
  <si>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</si>
  <si>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</si>
  <si>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</si>
  <si>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</si>
  <si>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</si>
  <si>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</si>
  <si>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</si>
  <si>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</si>
  <si>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</si>
  <si>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</si>
  <si>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</si>
  <si>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</si>
  <si>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</si>
  <si>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</si>
  <si>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</si>
  <si>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</si>
  <si>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</si>
  <si>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</si>
  <si>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</si>
  <si>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</si>
  <si>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</si>
  <si>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</si>
  <si>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</si>
  <si>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</si>
  <si>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</si>
  <si>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</si>
  <si>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</si>
  <si>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</si>
  <si>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</si>
  <si>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</si>
  <si>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</si>
  <si>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</si>
  <si>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</si>
  <si>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</si>
  <si>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</si>
  <si>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</si>
  <si>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</si>
  <si>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</si>
  <si>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</si>
  <si>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</si>
  <si>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</si>
  <si>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</si>
  <si>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</si>
  <si>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</si>
  <si>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</si>
  <si>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</si>
  <si>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</si>
  <si>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</si>
  <si>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</si>
  <si>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</si>
  <si>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</si>
  <si>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</si>
  <si>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</si>
  <si>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</si>
  <si>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</si>
  <si>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</si>
  <si>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</si>
  <si>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</si>
  <si>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</si>
  <si>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</si>
  <si>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</si>
  <si>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</si>
  <si>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</si>
  <si>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</si>
  <si>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</si>
  <si>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</si>
  <si>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</si>
  <si>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</si>
  <si>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</si>
  <si>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</si>
  <si>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</si>
  <si>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</si>
  <si>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</si>
  <si>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</si>
  <si>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</si>
  <si>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</si>
  <si>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</si>
  <si>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</si>
  <si>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</si>
  <si>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</si>
  <si>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</si>
  <si>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</si>
  <si>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</si>
  <si>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</si>
  <si>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</si>
  <si>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</si>
  <si>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</si>
  <si>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</si>
  <si>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</si>
  <si>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</si>
  <si>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</si>
  <si>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</si>
  <si>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</si>
  <si>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</si>
  <si>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</si>
  <si>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</si>
  <si>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</si>
  <si>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</si>
  <si>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</si>
  <si>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</si>
  <si>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</si>
  <si>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</si>
  <si>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</si>
  <si>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</si>
  <si>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</si>
  <si>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</si>
  <si>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</si>
  <si>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</si>
  <si>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</si>
  <si>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</si>
  <si>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</si>
  <si>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</si>
  <si>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</si>
  <si>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</si>
  <si>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</si>
  <si>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</si>
  <si>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</si>
  <si>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</si>
  <si>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</si>
  <si>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</si>
  <si>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</si>
  <si>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</si>
  <si>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</si>
  <si>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</si>
  <si>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</si>
  <si>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</si>
  <si>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</si>
  <si>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</si>
  <si>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</si>
  <si>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</si>
  <si>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</si>
  <si>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</si>
  <si>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</si>
  <si>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</si>
  <si>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</si>
  <si>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</si>
  <si>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</si>
  <si>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</si>
  <si>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</si>
  <si>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</si>
  <si>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</si>
  <si>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</si>
  <si>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</si>
  <si>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</si>
  <si>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</si>
  <si>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</si>
  <si>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</si>
  <si>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</si>
  <si>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</si>
  <si>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</si>
  <si>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</si>
  <si>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</si>
  <si>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</si>
  <si>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</si>
  <si>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</si>
  <si>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</si>
  <si>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</si>
  <si>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</si>
  <si>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</si>
  <si>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</si>
  <si>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</si>
  <si>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</si>
  <si>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</si>
  <si>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</si>
  <si>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</si>
  <si>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</si>
  <si>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</si>
  <si>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</si>
  <si>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</si>
  <si>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</si>
  <si>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</si>
  <si>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</si>
  <si>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</si>
  <si>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</si>
  <si>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</si>
  <si>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</si>
  <si>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</si>
  <si>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</si>
  <si>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</si>
  <si>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</si>
  <si>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</si>
  <si>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</si>
  <si>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</si>
  <si>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</si>
  <si>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</si>
  <si>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</si>
  <si>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</si>
  <si>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</si>
  <si>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</si>
  <si>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</si>
  <si>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</si>
  <si>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</si>
  <si>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</si>
  <si>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</si>
  <si>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</si>
  <si>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</si>
  <si>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</si>
  <si>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</si>
  <si>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</si>
  <si>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</si>
  <si>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</si>
  <si>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</si>
  <si>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</si>
  <si>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</si>
  <si>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</si>
  <si>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</si>
  <si>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</si>
  <si>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</si>
  <si>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</si>
  <si>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</si>
  <si>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</si>
  <si>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</si>
  <si>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</si>
  <si>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</si>
  <si>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</si>
  <si>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</si>
  <si>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</si>
  <si>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</si>
  <si>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</si>
  <si>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</si>
  <si>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</si>
  <si>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</si>
  <si>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</si>
  <si>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</si>
  <si>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</si>
  <si>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</si>
  <si>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</si>
  <si>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</si>
  <si>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</si>
  <si>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</si>
  <si>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</si>
  <si>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</si>
  <si>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</si>
  <si>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</si>
  <si>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</si>
  <si>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</si>
  <si>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</si>
  <si>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</si>
  <si>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</si>
  <si>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</si>
  <si>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</si>
  <si>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</si>
  <si>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</si>
  <si>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</si>
  <si>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</si>
  <si>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</si>
  <si>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</si>
  <si>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</si>
  <si>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</si>
  <si>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</si>
  <si>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</si>
  <si>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</si>
  <si>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</si>
  <si>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</si>
  <si>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</si>
  <si>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</si>
  <si>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</si>
  <si>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</si>
  <si>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</si>
  <si>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</si>
  <si>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</si>
  <si>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</si>
  <si>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</si>
  <si>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</si>
  <si>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</si>
  <si>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</si>
  <si>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</si>
  <si>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</si>
  <si>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</si>
  <si>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</si>
  <si>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</si>
  <si>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</si>
  <si>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</si>
  <si>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</si>
  <si>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</si>
  <si>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</si>
  <si>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</si>
  <si>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</si>
  <si>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</si>
  <si>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</si>
  <si>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</si>
  <si>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</si>
  <si>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</si>
  <si>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</si>
  <si>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</si>
  <si>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</si>
  <si>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</si>
  <si>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</si>
  <si>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</si>
  <si>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</si>
  <si>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</si>
  <si>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</si>
  <si>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</si>
  <si>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</si>
  <si>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</si>
  <si>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</si>
  <si>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</si>
  <si>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</si>
  <si>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</si>
  <si>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</si>
  <si>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</si>
  <si>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</si>
  <si>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</si>
  <si>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</si>
  <si>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</si>
  <si>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</si>
  <si>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</si>
  <si>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</si>
  <si>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</si>
  <si>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</si>
  <si>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</si>
  <si>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</si>
  <si>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</si>
  <si>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</si>
  <si>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</si>
  <si>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</si>
  <si>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</si>
  <si>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</si>
  <si>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</si>
  <si>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</si>
  <si>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</si>
  <si>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</si>
  <si>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</si>
  <si>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</si>
  <si>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</si>
  <si>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</si>
  <si>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</si>
  <si>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</si>
  <si>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</si>
  <si>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</si>
  <si>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</si>
  <si>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</si>
  <si>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</si>
  <si>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</si>
  <si>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</si>
  <si>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</si>
  <si>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</si>
  <si>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</si>
  <si>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</si>
  <si>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</si>
  <si>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</si>
  <si>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</si>
  <si>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</si>
  <si>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</si>
  <si>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</si>
  <si>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</si>
  <si>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</si>
  <si>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</si>
  <si>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</si>
  <si>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</si>
  <si>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</si>
  <si>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</si>
  <si>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</si>
  <si>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</si>
  <si>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</si>
  <si>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</si>
  <si>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</si>
  <si>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</si>
  <si>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</si>
  <si>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</si>
  <si>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</si>
  <si>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</si>
  <si>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</si>
  <si>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</si>
  <si>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</si>
  <si>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</si>
  <si>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</si>
  <si>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</si>
  <si>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</si>
  <si>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</si>
  <si>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</si>
  <si>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</si>
  <si>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</si>
  <si>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</si>
  <si>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</si>
  <si>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</si>
  <si>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</si>
  <si>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</si>
  <si>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</si>
  <si>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</si>
  <si>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</si>
  <si>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</si>
  <si>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</si>
  <si>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</si>
  <si>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</si>
  <si>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</si>
  <si>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</si>
  <si>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</si>
  <si>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</si>
  <si>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</si>
  <si>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</si>
  <si>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</si>
  <si>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</si>
  <si>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</si>
  <si>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</si>
  <si>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</si>
  <si>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</si>
  <si>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</si>
  <si>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</si>
  <si>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</si>
  <si>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</si>
  <si>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</si>
  <si>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</si>
  <si>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</si>
  <si>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</si>
  <si>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</si>
  <si>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</si>
  <si>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</si>
  <si>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</si>
  <si>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</si>
  <si>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</si>
  <si>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</si>
  <si>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</si>
  <si>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</si>
  <si>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</si>
  <si>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</si>
  <si>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</si>
  <si>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</si>
  <si>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</si>
  <si>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</si>
  <si>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</si>
  <si>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</si>
  <si>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</si>
  <si>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</si>
  <si>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</si>
  <si>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</si>
  <si>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</si>
  <si>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</si>
  <si>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</si>
  <si>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</si>
  <si>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</si>
  <si>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</si>
  <si>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</si>
  <si>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</si>
  <si>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</si>
  <si>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</si>
  <si>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</si>
  <si>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</si>
  <si>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</si>
  <si>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</si>
  <si>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</si>
  <si>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</si>
  <si>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</si>
  <si>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</si>
  <si>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</si>
  <si>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</si>
  <si>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</si>
  <si>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</si>
  <si>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</si>
  <si>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</si>
  <si>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</si>
  <si>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</si>
  <si>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</si>
  <si>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</si>
  <si>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</si>
  <si>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</si>
  <si>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</si>
  <si>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</si>
  <si>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</si>
  <si>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</si>
  <si>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</si>
  <si>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</si>
  <si>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</si>
  <si>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</si>
  <si>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</si>
  <si>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</si>
  <si>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</si>
  <si>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</si>
  <si>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</si>
  <si>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</si>
  <si>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</si>
  <si>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</si>
  <si>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</si>
  <si>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</si>
  <si>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</si>
  <si>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</si>
  <si>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</si>
  <si>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</si>
  <si>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</si>
  <si>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</si>
  <si>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</si>
  <si>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</si>
  <si>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</si>
  <si>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</si>
  <si>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</si>
  <si>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</si>
  <si>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</si>
  <si>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</si>
  <si>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</si>
  <si>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</si>
  <si>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</si>
  <si>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</si>
  <si>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</si>
  <si>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</si>
  <si>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</si>
  <si>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</si>
  <si>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</si>
  <si>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</si>
  <si>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</si>
  <si>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</si>
  <si>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</si>
  <si>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</si>
  <si>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</si>
  <si>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</si>
  <si>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</si>
  <si>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</si>
  <si>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</si>
  <si>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</si>
  <si>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</si>
  <si>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</si>
  <si>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</si>
  <si>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</si>
  <si>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</si>
  <si>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</si>
  <si>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</si>
  <si>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</si>
  <si>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</si>
  <si>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</si>
  <si>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</si>
  <si>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</si>
  <si>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</si>
  <si>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</si>
  <si>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</si>
  <si>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</si>
  <si>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</si>
  <si>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</si>
  <si>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</si>
  <si>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</si>
  <si>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</si>
  <si>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</si>
  <si>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</si>
  <si>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</si>
  <si>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</si>
  <si>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</si>
  <si>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</si>
  <si>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</si>
  <si>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</si>
  <si>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</si>
  <si>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</si>
  <si>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</si>
  <si>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</si>
  <si>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</si>
  <si>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</si>
  <si>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</si>
  <si>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</si>
  <si>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</si>
  <si>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</si>
  <si>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</si>
  <si>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</si>
  <si>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</si>
  <si>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</si>
  <si>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</si>
  <si>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</si>
  <si>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</si>
  <si>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</si>
  <si>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</si>
  <si>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</si>
  <si>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</si>
  <si>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</si>
  <si>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</si>
  <si>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</si>
  <si>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</si>
  <si>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</si>
  <si>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</si>
  <si>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</si>
  <si>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</si>
  <si>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</si>
  <si>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</si>
  <si>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</si>
  <si>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</si>
  <si>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</si>
  <si>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</si>
  <si>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</si>
  <si>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</si>
  <si>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</si>
  <si>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</si>
  <si>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</si>
  <si>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</si>
  <si>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</si>
  <si>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</si>
  <si>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</si>
  <si>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</si>
  <si>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</si>
  <si>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</si>
  <si>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</si>
  <si>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</si>
  <si>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</si>
  <si>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</si>
  <si>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</si>
  <si>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</si>
  <si>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</si>
  <si>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</si>
  <si>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</si>
  <si>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</si>
  <si>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</si>
  <si>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</si>
  <si>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</si>
  <si>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</si>
  <si>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</si>
  <si>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</si>
  <si>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</si>
  <si>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</si>
  <si>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</si>
  <si>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</si>
  <si>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</si>
  <si>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</si>
  <si>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</si>
  <si>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</si>
  <si>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</si>
  <si>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</si>
  <si>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</si>
  <si>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</si>
  <si>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</si>
  <si>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</si>
  <si>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</si>
  <si>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</si>
  <si>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</si>
  <si>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</si>
  <si>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</si>
  <si>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</si>
  <si>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</si>
  <si>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</si>
  <si>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</si>
  <si>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</si>
  <si>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</si>
  <si>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</si>
  <si>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</si>
  <si>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</si>
  <si>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</si>
  <si>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</si>
  <si>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</si>
  <si>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</si>
  <si>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</si>
  <si>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</si>
  <si>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</si>
  <si>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</si>
  <si>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</si>
  <si>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</si>
  <si>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</si>
  <si>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</si>
  <si>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</si>
  <si>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</si>
  <si>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</si>
  <si>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</si>
  <si>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</si>
  <si>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</si>
  <si>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</si>
  <si>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</si>
  <si>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</si>
  <si>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</si>
  <si>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</si>
  <si>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</si>
  <si>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</si>
  <si>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</si>
  <si>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</si>
  <si>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</si>
  <si>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</si>
  <si>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</si>
  <si>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</si>
  <si>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</si>
  <si>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</si>
  <si>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</si>
  <si>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</si>
  <si>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</si>
  <si>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</si>
  <si>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</si>
  <si>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</si>
  <si>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</si>
  <si>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</si>
  <si>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</si>
  <si>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</si>
  <si>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</si>
  <si>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</si>
  <si>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</si>
  <si>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</si>
  <si>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</si>
  <si>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</si>
  <si>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</si>
  <si>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</si>
  <si>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</si>
  <si>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</si>
  <si>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</si>
  <si>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</si>
  <si>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</si>
  <si>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</si>
  <si>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</si>
  <si>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</si>
  <si>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</si>
  <si>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</si>
  <si>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</si>
  <si>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</si>
  <si>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</si>
  <si>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</si>
  <si>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</si>
  <si>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</si>
  <si>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</si>
  <si>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</si>
  <si>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</si>
  <si>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</si>
  <si>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</si>
  <si>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</si>
  <si>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</si>
  <si>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</si>
  <si>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</si>
  <si>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</si>
  <si>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</si>
  <si>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</si>
  <si>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</si>
  <si>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</si>
  <si>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</si>
  <si>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</si>
  <si>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</si>
  <si>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</si>
  <si>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</si>
  <si>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</si>
  <si>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</si>
  <si>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</si>
  <si>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</si>
  <si>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</si>
  <si>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</si>
  <si>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</si>
  <si>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</si>
  <si>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</si>
  <si>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</si>
  <si>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</si>
  <si>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</si>
  <si>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</si>
  <si>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</si>
  <si>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</si>
  <si>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</si>
  <si>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</si>
  <si>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</si>
  <si>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</si>
  <si>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</si>
  <si>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</si>
  <si>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</si>
  <si>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</si>
  <si>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</si>
  <si>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</si>
  <si>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</si>
  <si>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</si>
  <si>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</si>
  <si>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</si>
  <si>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</si>
  <si>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</si>
  <si>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</si>
  <si>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</si>
  <si>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</si>
  <si>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</si>
  <si>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</si>
  <si>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</si>
  <si>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</si>
  <si>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</si>
  <si>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</si>
  <si>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</si>
  <si>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</si>
  <si>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</si>
  <si>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</si>
  <si>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</si>
  <si>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</si>
  <si>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</si>
  <si>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</si>
  <si>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</si>
  <si>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</si>
  <si>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</si>
  <si>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</si>
  <si>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</si>
  <si>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</si>
  <si>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</si>
  <si>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</si>
  <si>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</si>
  <si>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</si>
  <si>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</si>
  <si>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</si>
  <si>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</si>
  <si>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</si>
  <si>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</si>
  <si>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</si>
  <si>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</si>
  <si>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</si>
  <si>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</si>
  <si>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</si>
  <si>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</si>
  <si>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</si>
  <si>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</si>
  <si>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</si>
  <si>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</si>
  <si>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</si>
  <si>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</si>
  <si>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</si>
  <si>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</si>
  <si>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</si>
  <si>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</si>
  <si>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</si>
  <si>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</si>
  <si>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</si>
  <si>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</si>
  <si>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</si>
  <si>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</si>
  <si>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</si>
  <si>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</si>
  <si>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</si>
  <si>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</si>
  <si>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</si>
  <si>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</si>
  <si>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</si>
  <si>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</si>
  <si>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</si>
  <si>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</si>
  <si>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</si>
  <si>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</si>
  <si>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</si>
  <si>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</si>
  <si>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</si>
  <si>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</si>
  <si>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</si>
  <si>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</si>
  <si>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</si>
  <si>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</si>
  <si>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</si>
  <si>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</si>
  <si>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</si>
  <si>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</si>
  <si>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</si>
  <si>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</si>
  <si>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</si>
  <si>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</si>
  <si>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</si>
  <si>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</si>
  <si>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</si>
  <si>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</si>
  <si>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</si>
  <si>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</si>
  <si>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</si>
  <si>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</si>
  <si>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</si>
  <si>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</si>
  <si>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</si>
  <si>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</si>
  <si>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</si>
  <si>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</si>
  <si>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</si>
  <si>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</si>
  <si>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</si>
  <si>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</si>
  <si>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</si>
  <si>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</si>
  <si>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</si>
  <si>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</si>
  <si>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</si>
  <si>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</si>
  <si>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</si>
  <si>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</si>
  <si>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</si>
  <si>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</si>
  <si>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</si>
  <si>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</si>
  <si>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</si>
  <si>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</si>
  <si>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</si>
  <si>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</si>
  <si>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</si>
  <si>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</si>
  <si>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</si>
  <si>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</si>
  <si>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</si>
  <si>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</si>
  <si>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</si>
  <si>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</si>
  <si>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</si>
  <si>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</si>
  <si>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</si>
  <si>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</si>
  <si>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</si>
  <si>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</si>
  <si>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</si>
  <si>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</si>
  <si>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</si>
  <si>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</si>
  <si>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</si>
  <si>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</si>
  <si>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</si>
  <si>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</si>
  <si>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</si>
  <si>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</si>
  <si>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</si>
  <si>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</si>
  <si>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</si>
  <si>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</si>
  <si>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</si>
  <si>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</si>
  <si>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</si>
  <si>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</si>
  <si>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</si>
  <si>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</si>
  <si>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</si>
  <si>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</si>
  <si>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</si>
  <si>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</si>
  <si>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</si>
  <si>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</si>
  <si>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</si>
  <si>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</si>
  <si>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</si>
  <si>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</si>
  <si>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</si>
  <si>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</si>
  <si>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</si>
  <si>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</si>
  <si>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</si>
  <si>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</si>
  <si>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</si>
  <si>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</si>
  <si>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</si>
  <si>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</si>
  <si>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</si>
  <si>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</si>
  <si>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</si>
  <si>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</si>
  <si>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</si>
  <si>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</si>
  <si>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</si>
  <si>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</si>
  <si>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</si>
  <si>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</si>
  <si>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</si>
  <si>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</si>
  <si>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</si>
  <si>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</si>
  <si>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</si>
  <si>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</si>
  <si>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</si>
  <si>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</si>
  <si>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</si>
  <si>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</si>
  <si>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</si>
  <si>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</si>
  <si>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</si>
  <si>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</si>
  <si>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</si>
  <si>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</si>
  <si>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</si>
  <si>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</si>
  <si>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</si>
  <si>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</si>
  <si>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</si>
  <si>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</si>
  <si>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</si>
  <si>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</si>
  <si>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</si>
  <si>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</si>
  <si>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</si>
  <si>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</si>
  <si>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</si>
  <si>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</si>
  <si>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</si>
  <si>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</si>
  <si>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</si>
  <si>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</si>
  <si>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</si>
  <si>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</si>
  <si>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</si>
  <si>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</si>
  <si>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</si>
  <si>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</si>
  <si>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</si>
  <si>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</si>
  <si>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</si>
  <si>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</si>
  <si>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</si>
  <si>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</si>
  <si>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</si>
  <si>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</si>
  <si>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</si>
  <si>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</si>
  <si>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</si>
  <si>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</si>
  <si>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</si>
  <si>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</si>
  <si>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</si>
  <si>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</si>
  <si>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</si>
  <si>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</si>
  <si>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</si>
  <si>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</si>
  <si>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</si>
  <si>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</si>
  <si>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</si>
  <si>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</si>
  <si>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</si>
  <si>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</si>
  <si>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</si>
  <si>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</si>
  <si>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</si>
  <si>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</si>
  <si>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</si>
  <si>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</si>
  <si>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</si>
  <si>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</si>
  <si>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</si>
  <si>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</si>
  <si>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</si>
  <si>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</si>
  <si>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</si>
  <si>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</si>
  <si>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</si>
  <si>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</si>
  <si>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</si>
  <si>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</si>
  <si>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</si>
  <si>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</si>
  <si>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</si>
  <si>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</si>
  <si>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</si>
  <si>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</si>
  <si>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</si>
  <si>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</si>
  <si>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</si>
  <si>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</si>
  <si>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</si>
  <si>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</si>
  <si>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</si>
  <si>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</si>
  <si>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</si>
  <si>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</si>
  <si>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</si>
  <si>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</si>
  <si>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</si>
  <si>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</si>
  <si>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</si>
  <si>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</si>
  <si>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</si>
  <si>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</si>
  <si>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</si>
  <si>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</si>
  <si>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</si>
  <si>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</si>
  <si>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</si>
  <si>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</si>
  <si>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</si>
  <si>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</si>
  <si>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</si>
  <si>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</si>
  <si>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</si>
  <si>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</si>
  <si>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</si>
  <si>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</si>
  <si>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</si>
  <si>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</si>
  <si>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</si>
  <si>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</si>
  <si>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</si>
  <si>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</si>
  <si>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</si>
  <si>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</si>
  <si>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</si>
  <si>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</si>
  <si>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</si>
  <si>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</si>
  <si>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</si>
  <si>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</si>
  <si>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</si>
  <si>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</si>
  <si>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</si>
  <si>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</si>
  <si>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</si>
  <si>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</si>
  <si>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</si>
  <si>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</si>
  <si>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</si>
  <si>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</si>
  <si>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</si>
  <si>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</si>
  <si>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</si>
  <si>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</si>
  <si>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</si>
  <si>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</si>
  <si>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</si>
  <si>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</si>
  <si>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</si>
  <si>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</si>
  <si>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</si>
  <si>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</si>
  <si>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</si>
  <si>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</si>
  <si>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</si>
  <si>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</si>
  <si>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</si>
  <si>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</si>
  <si>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</si>
  <si>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</si>
  <si>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</si>
  <si>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</si>
  <si>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</si>
  <si>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</si>
  <si>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</si>
  <si>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</si>
  <si>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</si>
  <si>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</si>
  <si>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</si>
  <si>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</si>
  <si>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</si>
  <si>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</si>
  <si>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</si>
  <si>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</si>
  <si>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</si>
  <si>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</si>
  <si>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</si>
  <si>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</si>
  <si>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</si>
  <si>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</si>
  <si>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</si>
  <si>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</si>
  <si>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</si>
  <si>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</si>
  <si>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</si>
  <si>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</si>
  <si>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</si>
  <si>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</si>
  <si>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</si>
  <si>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</si>
  <si>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</si>
  <si>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</si>
  <si>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</si>
  <si>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</si>
  <si>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</si>
  <si>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</si>
  <si>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</si>
  <si>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</si>
  <si>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</si>
  <si>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</si>
  <si>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</si>
  <si>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</si>
  <si>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</si>
  <si>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</si>
  <si>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</si>
  <si>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</si>
  <si>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</si>
  <si>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</si>
  <si>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</si>
  <si>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</si>
  <si>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</si>
  <si>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</si>
  <si>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</si>
  <si>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</si>
  <si>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</si>
  <si>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</si>
  <si>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</si>
  <si>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</si>
  <si>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</si>
  <si>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</si>
  <si>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</si>
  <si>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</si>
  <si>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</si>
  <si>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</si>
  <si>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</si>
  <si>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</si>
  <si>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</si>
  <si>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</si>
  <si>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</si>
  <si>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</si>
  <si>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</si>
  <si>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</si>
  <si>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</si>
  <si>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</si>
  <si>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</si>
  <si>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</si>
  <si>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</si>
  <si>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</si>
  <si>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</si>
  <si>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</si>
  <si>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</si>
  <si>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</si>
  <si>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</si>
  <si>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</si>
  <si>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</si>
  <si>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</si>
  <si>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</si>
  <si>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</si>
  <si>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</si>
  <si>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</si>
  <si>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</si>
  <si>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</si>
  <si>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</si>
  <si>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</si>
  <si>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</si>
  <si>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</si>
  <si>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</si>
  <si>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</si>
  <si>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</si>
  <si>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</si>
  <si>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</si>
  <si>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</si>
  <si>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</si>
  <si>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</si>
  <si>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</si>
  <si>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</si>
  <si>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</si>
  <si>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</si>
  <si>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</si>
  <si>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</si>
  <si>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</si>
  <si>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</si>
  <si>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</si>
  <si>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</si>
  <si>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</si>
  <si>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</si>
  <si>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</si>
  <si>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</si>
  <si>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</si>
  <si>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</si>
  <si>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</si>
  <si>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</si>
  <si>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</si>
  <si>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</si>
  <si>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</si>
  <si>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</si>
  <si>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</si>
  <si>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</si>
  <si>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</si>
  <si>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</si>
  <si>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</si>
  <si>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</si>
  <si>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</si>
  <si>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</si>
  <si>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</si>
  <si>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</si>
  <si>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</si>
  <si>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</si>
  <si>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</si>
  <si>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</si>
  <si>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</si>
  <si>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</si>
  <si>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</si>
  <si>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</si>
  <si>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</si>
  <si>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</si>
  <si>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</si>
  <si>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</si>
  <si>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</si>
  <si>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</si>
  <si>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</si>
  <si>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</si>
  <si>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</si>
  <si>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</si>
  <si>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</si>
  <si>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</si>
  <si>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</si>
  <si>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</si>
  <si>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</si>
  <si>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</si>
  <si>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</si>
  <si>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</si>
  <si>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</si>
  <si>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</si>
  <si>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</si>
  <si>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</si>
  <si>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</si>
  <si>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</si>
  <si>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</si>
  <si>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</si>
  <si>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</si>
  <si>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</si>
  <si>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</si>
  <si>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</si>
  <si>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</si>
  <si>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</si>
  <si>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</si>
  <si>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</si>
  <si>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</si>
  <si>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</si>
  <si>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</si>
  <si>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</si>
  <si>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</si>
  <si>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</si>
  <si>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</si>
  <si>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</si>
  <si>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</si>
  <si>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</si>
  <si>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</si>
  <si>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</si>
  <si>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</si>
  <si>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</si>
  <si>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</si>
  <si>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</si>
  <si>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</si>
  <si>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</si>
  <si>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</si>
  <si>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</si>
  <si>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</si>
  <si>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</si>
  <si>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</si>
  <si>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</si>
  <si>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</si>
  <si>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</si>
  <si>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</si>
  <si>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</si>
  <si>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</si>
  <si>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</si>
  <si>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</si>
  <si>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</si>
  <si>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</si>
  <si>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</si>
  <si>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</si>
  <si>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</si>
  <si>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</si>
  <si>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</si>
  <si>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</si>
  <si>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</si>
  <si>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</si>
  <si>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</si>
  <si>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</si>
  <si>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</si>
  <si>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</si>
  <si>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</si>
  <si>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</si>
  <si>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</si>
  <si>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</si>
  <si>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</si>
  <si>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</si>
  <si>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</si>
  <si>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</si>
  <si>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</si>
  <si>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</si>
  <si>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</si>
  <si>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</si>
  <si>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</si>
  <si>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</si>
  <si>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</si>
  <si>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</si>
  <si>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</si>
  <si>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</si>
  <si>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</si>
  <si>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</si>
  <si>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</si>
  <si>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</si>
  <si>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</si>
  <si>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</si>
  <si>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</si>
  <si>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</si>
  <si>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</si>
  <si>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</si>
  <si>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</si>
  <si>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</si>
  <si>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</si>
  <si>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</si>
  <si>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</si>
  <si>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</si>
  <si>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</si>
  <si>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</si>
  <si>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</si>
  <si>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</si>
  <si>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</si>
  <si>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</si>
  <si>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</si>
  <si>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</si>
  <si>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</si>
  <si>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</si>
  <si>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</si>
  <si>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</si>
  <si>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</si>
  <si>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</si>
  <si>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</si>
  <si>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</si>
  <si>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</si>
  <si>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</si>
  <si>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</si>
  <si>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</si>
  <si>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</si>
  <si>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</si>
  <si>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</si>
  <si>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</si>
  <si>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</si>
  <si>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</si>
  <si>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</si>
  <si>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</si>
  <si>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</si>
  <si>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</si>
  <si>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</si>
  <si>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</si>
  <si>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</si>
  <si>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</si>
  <si>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</si>
  <si>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</si>
  <si>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</si>
  <si>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</si>
  <si>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</si>
  <si>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</si>
  <si>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</si>
  <si>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</si>
  <si>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</si>
  <si>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</si>
  <si>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</si>
  <si>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</si>
  <si>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</si>
  <si>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</si>
  <si>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</si>
  <si>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</si>
  <si>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</si>
  <si>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</si>
  <si>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</si>
  <si>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</si>
  <si>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</si>
  <si>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</si>
  <si>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</si>
  <si>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</si>
  <si>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</si>
  <si>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</si>
  <si>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</si>
  <si>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</si>
  <si>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</si>
  <si>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</si>
  <si>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</si>
  <si>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</si>
  <si>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</si>
  <si>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</si>
  <si>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</si>
  <si>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</si>
  <si>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</si>
  <si>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</si>
  <si>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</si>
  <si>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</si>
  <si>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</si>
  <si>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</si>
  <si>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</si>
  <si>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</si>
  <si>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</si>
  <si>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</si>
  <si>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</si>
  <si>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</si>
  <si>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</si>
  <si>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</si>
  <si>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</si>
  <si>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</si>
  <si>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</si>
  <si>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</si>
  <si>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</si>
  <si>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</si>
  <si>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</si>
  <si>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</si>
  <si>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</si>
  <si>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</si>
  <si>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</si>
  <si>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</si>
  <si>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</si>
  <si>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</si>
  <si>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</si>
  <si>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</si>
  <si>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</si>
  <si>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</si>
  <si>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</si>
  <si>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</si>
  <si>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</si>
  <si>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</si>
  <si>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</si>
  <si>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</si>
  <si>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</si>
  <si>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</si>
  <si>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</si>
  <si>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</si>
  <si>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</si>
  <si>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</si>
  <si>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</si>
  <si>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</si>
  <si>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</si>
  <si>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</si>
  <si>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</si>
  <si>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</si>
  <si>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</si>
  <si>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</si>
  <si>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</si>
  <si>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</si>
  <si>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</si>
  <si>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</si>
  <si>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</si>
  <si>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</si>
  <si>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</si>
  <si>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</si>
  <si>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</si>
  <si>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</si>
  <si>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</si>
  <si>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</si>
  <si>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</si>
  <si>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</si>
  <si>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</si>
  <si>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</si>
  <si>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</si>
  <si>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</si>
  <si>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</si>
  <si>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</si>
  <si>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</si>
  <si>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</si>
  <si>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</si>
  <si>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</si>
  <si>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</si>
  <si>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</si>
  <si>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</si>
  <si>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</si>
  <si>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</si>
  <si>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</si>
  <si>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</si>
  <si>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</si>
  <si>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</si>
  <si>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</si>
  <si>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</si>
  <si>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</si>
  <si>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</si>
  <si>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</si>
  <si>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</si>
  <si>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</si>
  <si>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</si>
  <si>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</si>
  <si>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</si>
  <si>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</si>
  <si>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</si>
  <si>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</si>
  <si>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</si>
  <si>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</si>
  <si>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</si>
  <si>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</si>
  <si>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</si>
  <si>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</si>
  <si>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</si>
  <si>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</si>
  <si>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</si>
  <si>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</si>
  <si>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</si>
  <si>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</si>
  <si>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</si>
  <si>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</si>
  <si>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</si>
  <si>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</si>
  <si>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</si>
  <si>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</si>
  <si>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</si>
  <si>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</si>
  <si>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</si>
  <si>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</si>
  <si>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</si>
  <si>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</si>
  <si>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</si>
  <si>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</si>
  <si>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</si>
  <si>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</si>
  <si>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</si>
  <si>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</si>
  <si>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</si>
  <si>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</si>
  <si>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</si>
  <si>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</si>
  <si>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</si>
  <si>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</si>
  <si>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</si>
  <si>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</si>
  <si>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</si>
  <si>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</si>
  <si>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</si>
  <si>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</si>
  <si>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</si>
  <si>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</si>
  <si>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</si>
  <si>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</si>
  <si>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</si>
  <si>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</si>
  <si>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</si>
  <si>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</si>
  <si>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</si>
  <si>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</si>
  <si>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</si>
  <si>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</si>
  <si>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</si>
  <si>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</si>
  <si>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</si>
  <si>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</si>
  <si>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</si>
  <si>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</si>
  <si>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</si>
  <si>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</si>
  <si>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</si>
  <si>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</si>
  <si>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</si>
  <si>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</si>
  <si>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</si>
  <si>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</si>
  <si>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</si>
  <si>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</si>
  <si>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</si>
  <si>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</si>
  <si>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</si>
  <si>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</si>
  <si>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</si>
  <si>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</si>
  <si>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</si>
  <si>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</si>
  <si>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</si>
  <si>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</si>
  <si>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</si>
  <si>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</si>
  <si>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</si>
  <si>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</si>
  <si>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</si>
  <si>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</si>
  <si>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</si>
  <si>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</si>
  <si>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</si>
  <si>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</si>
  <si>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</si>
  <si>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</si>
  <si>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</si>
  <si>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</si>
  <si>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</si>
  <si>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</si>
  <si>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</si>
  <si>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</si>
  <si>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</si>
  <si>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</si>
  <si>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</si>
  <si>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</si>
  <si>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</si>
  <si>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</si>
  <si>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</si>
  <si>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</si>
  <si>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</si>
  <si>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</si>
  <si>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</si>
  <si>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</si>
  <si>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</si>
  <si>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</si>
  <si>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</si>
  <si>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</si>
  <si>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</si>
  <si>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</si>
  <si>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</si>
  <si>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</si>
  <si>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</si>
  <si>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</si>
  <si>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</si>
  <si>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</si>
  <si>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</si>
  <si>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</si>
  <si>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</si>
  <si>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</si>
  <si>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</si>
  <si>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</si>
  <si>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</si>
  <si>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</si>
  <si>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</si>
  <si>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</si>
  <si>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</si>
  <si>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</si>
  <si>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</si>
  <si>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</si>
  <si>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</si>
  <si>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</si>
  <si>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</si>
  <si>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</si>
  <si>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</si>
  <si>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</si>
  <si>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</si>
  <si>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</si>
  <si>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</si>
  <si>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</si>
  <si>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</si>
  <si>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</si>
  <si>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</si>
  <si>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</si>
  <si>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</si>
  <si>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</si>
  <si>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</si>
  <si>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</si>
  <si>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</si>
  <si>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</si>
  <si>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</si>
  <si>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</si>
  <si>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</si>
  <si>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</si>
  <si>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</si>
  <si>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</si>
  <si>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</si>
  <si>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</si>
  <si>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</si>
  <si>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</si>
  <si>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</si>
  <si>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</si>
  <si>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</si>
  <si>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</si>
  <si>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</si>
  <si>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</si>
  <si>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</si>
  <si>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</si>
  <si>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</si>
  <si>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</si>
  <si>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</si>
  <si>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</si>
  <si>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</si>
  <si>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</si>
  <si>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</si>
  <si>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</si>
  <si>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</si>
  <si>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</si>
  <si>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</si>
  <si>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</si>
  <si>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</si>
  <si>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</si>
  <si>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</si>
  <si>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</si>
  <si>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</si>
  <si>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</si>
  <si>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</si>
  <si>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</si>
  <si>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</si>
  <si>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</si>
  <si>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</si>
  <si>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</si>
  <si>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</si>
  <si>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</si>
  <si>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</si>
  <si>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</si>
  <si>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</si>
  <si>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</si>
  <si>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</si>
  <si>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</si>
  <si>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</si>
  <si>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</si>
  <si>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</si>
  <si>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</si>
  <si>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</si>
  <si>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</si>
  <si>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</si>
  <si>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</si>
  <si>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</si>
  <si>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</si>
  <si>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</si>
  <si>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</si>
  <si>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</si>
  <si>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</si>
  <si>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</si>
  <si>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</si>
  <si>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</si>
  <si>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</si>
  <si>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</si>
  <si>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</si>
  <si>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</si>
  <si>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</si>
  <si>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</si>
  <si>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</si>
  <si>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</si>
  <si>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</si>
  <si>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</si>
  <si>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</si>
  <si>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</si>
  <si>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</si>
  <si>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</si>
  <si>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</si>
  <si>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</si>
  <si>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</si>
  <si>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</si>
  <si>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</si>
  <si>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</si>
  <si>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</si>
  <si>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</si>
  <si>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</si>
  <si>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</si>
  <si>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</si>
  <si>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</si>
  <si>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</si>
  <si>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</si>
  <si>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</si>
  <si>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</si>
  <si>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</si>
  <si>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</si>
  <si>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</si>
  <si>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</si>
  <si>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</si>
  <si>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</si>
  <si>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</si>
  <si>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</si>
  <si>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</si>
  <si>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</si>
  <si>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</si>
  <si>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</si>
  <si>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</si>
  <si>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</si>
  <si>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</si>
  <si>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</si>
  <si>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</si>
  <si>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</si>
  <si>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</si>
  <si>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</si>
  <si>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</si>
  <si>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</si>
  <si>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</si>
  <si>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</si>
  <si>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</si>
  <si>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</si>
  <si>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</si>
  <si>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</si>
  <si>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</si>
  <si>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</si>
  <si>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</si>
  <si>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</si>
  <si>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</si>
  <si>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</si>
  <si>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</si>
  <si>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</si>
  <si>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</si>
  <si>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</si>
  <si>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</si>
  <si>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</si>
  <si>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</si>
  <si>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</si>
  <si>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</si>
  <si>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</si>
  <si>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</si>
  <si>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</si>
  <si>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</si>
  <si>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</si>
  <si>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</si>
  <si>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</si>
  <si>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</si>
  <si>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</si>
  <si>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</si>
  <si>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</si>
  <si>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</si>
  <si>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</si>
  <si>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</si>
  <si>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</si>
  <si>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</si>
  <si>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</si>
  <si>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</si>
  <si>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</si>
  <si>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</si>
  <si>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</si>
  <si>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</si>
  <si>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</si>
  <si>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</si>
  <si>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</si>
  <si>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</si>
  <si>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</si>
  <si>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</si>
  <si>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</si>
  <si>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</si>
  <si>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</si>
  <si>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</si>
  <si>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</si>
  <si>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</si>
  <si>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</si>
  <si>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</si>
  <si>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</si>
  <si>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</si>
  <si>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</si>
  <si>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</si>
  <si>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</si>
  <si>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</si>
  <si>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</si>
  <si>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</si>
  <si>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</si>
  <si>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</si>
  <si>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</si>
  <si>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</si>
  <si>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</si>
  <si>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</si>
  <si>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</si>
  <si>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</si>
  <si>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</si>
  <si>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</si>
  <si>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</si>
  <si>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</si>
  <si>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</si>
  <si>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</si>
  <si>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</si>
  <si>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</si>
  <si>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</si>
  <si>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</si>
  <si>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</si>
  <si>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</si>
  <si>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</si>
  <si>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</si>
  <si>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</si>
  <si>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</si>
  <si>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</si>
  <si>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</si>
  <si>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</si>
  <si>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</si>
  <si>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</si>
  <si>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</si>
  <si>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</si>
  <si>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</si>
  <si>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</si>
  <si>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</si>
  <si>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</si>
  <si>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</si>
  <si>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</si>
  <si>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</si>
  <si>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</si>
  <si>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</si>
  <si>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</si>
  <si>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</si>
  <si>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</si>
  <si>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</si>
  <si>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</si>
  <si>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</si>
  <si>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</si>
  <si>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</si>
  <si>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</si>
  <si>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</si>
  <si>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</si>
  <si>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</si>
  <si>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</si>
  <si>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</si>
  <si>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</si>
  <si>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</si>
  <si>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</si>
  <si>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</si>
  <si>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</si>
  <si>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</si>
  <si>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</si>
  <si>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</si>
  <si>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</si>
  <si>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</si>
  <si>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</si>
  <si>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</si>
  <si>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</si>
  <si>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</si>
  <si>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</si>
  <si>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</si>
  <si>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</si>
  <si>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</si>
  <si>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</si>
  <si>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</si>
  <si>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</si>
  <si>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</si>
  <si>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</si>
  <si>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</si>
  <si>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</si>
  <si>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</si>
  <si>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</si>
  <si>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</si>
  <si>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</si>
  <si>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</si>
  <si>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</si>
  <si>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</si>
  <si>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</si>
  <si>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</si>
  <si>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</si>
  <si>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</si>
  <si>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</si>
  <si>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</si>
  <si>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</si>
  <si>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</si>
  <si>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</si>
  <si>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</si>
  <si>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</si>
  <si>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</si>
  <si>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</si>
  <si>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</si>
  <si>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</si>
  <si>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</si>
  <si>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</si>
  <si>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</si>
  <si>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</si>
  <si>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</si>
  <si>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</si>
  <si>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</si>
  <si>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</si>
  <si>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</si>
  <si>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</si>
  <si>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</si>
  <si>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</si>
  <si>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</si>
  <si>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</si>
  <si>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</si>
  <si>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</si>
  <si>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</si>
  <si>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</si>
  <si>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</si>
  <si>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</si>
  <si>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</si>
  <si>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</si>
  <si>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</si>
  <si>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</si>
  <si>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</si>
  <si>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</si>
  <si>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</si>
  <si>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</si>
  <si>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</si>
  <si>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</si>
  <si>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</si>
  <si>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</si>
  <si>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</si>
  <si>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</si>
  <si>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</si>
  <si>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</si>
  <si>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</si>
  <si>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</si>
  <si>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</si>
  <si>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</si>
  <si>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</si>
  <si>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</si>
  <si>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</si>
  <si>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</si>
  <si>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</si>
  <si>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</si>
  <si>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</si>
  <si>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</si>
  <si>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</si>
  <si>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</si>
  <si>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</si>
  <si>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</si>
  <si>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</si>
  <si>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</si>
  <si>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</si>
  <si>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</si>
  <si>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</si>
  <si>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</si>
  <si>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</si>
  <si>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</si>
  <si>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</si>
  <si>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</si>
  <si>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</si>
  <si>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</si>
  <si>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</si>
  <si>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</si>
  <si>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</si>
  <si>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</si>
  <si>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</si>
  <si>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</si>
  <si>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</si>
  <si>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</si>
  <si>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</si>
  <si>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</si>
  <si>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</si>
  <si>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</si>
  <si>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</si>
  <si>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</si>
  <si>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</si>
  <si>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</si>
  <si>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</si>
  <si>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</si>
  <si>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</si>
  <si>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</si>
  <si>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</si>
  <si>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</si>
  <si>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</si>
  <si>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</si>
  <si>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</si>
  <si>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</si>
  <si>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</si>
  <si>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</si>
  <si>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</si>
  <si>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</si>
  <si>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</si>
  <si>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</si>
  <si>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</si>
  <si>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</si>
  <si>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</si>
  <si>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</si>
  <si>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</si>
  <si>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</si>
  <si>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</si>
  <si>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</si>
  <si>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</si>
  <si>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</si>
  <si>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</si>
  <si>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</si>
  <si>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</si>
  <si>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</si>
  <si>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</si>
  <si>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</si>
  <si>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</si>
  <si>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</si>
  <si>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</si>
  <si>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</si>
  <si>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</si>
  <si>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</si>
  <si>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</si>
  <si>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</si>
  <si>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</si>
  <si>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</si>
  <si>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</si>
  <si>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</si>
  <si>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</si>
  <si>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</si>
  <si>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</si>
  <si>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</si>
  <si>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</si>
  <si>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</si>
  <si>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</si>
  <si>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</si>
  <si>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</si>
  <si>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</si>
  <si>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</si>
  <si>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</si>
  <si>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</si>
  <si>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</si>
  <si>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</si>
  <si>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</si>
  <si>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</si>
  <si>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</si>
  <si>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</si>
  <si>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</si>
  <si>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</si>
  <si>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</si>
  <si>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</si>
  <si>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</si>
  <si>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</si>
  <si>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</si>
  <si>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</si>
  <si>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</si>
  <si>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</si>
  <si>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</si>
  <si>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</si>
  <si>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</si>
  <si>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</si>
  <si>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</si>
  <si>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</si>
  <si>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</si>
  <si>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</si>
  <si>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</si>
  <si>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</si>
  <si>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</si>
  <si>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</si>
  <si>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</si>
  <si>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</si>
  <si>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</si>
  <si>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</si>
  <si>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</si>
  <si>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</si>
  <si>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</si>
  <si>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</si>
  <si>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</si>
  <si>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</si>
  <si>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</si>
  <si>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</si>
  <si>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</si>
  <si>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</si>
  <si>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</si>
  <si>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</si>
  <si>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</si>
  <si>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</si>
  <si>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</si>
  <si>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</si>
  <si>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</si>
  <si>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</si>
  <si>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</si>
  <si>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</si>
  <si>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</si>
  <si>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</si>
  <si>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</si>
  <si>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</si>
  <si>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</si>
  <si>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</si>
  <si>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</si>
  <si>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</si>
  <si>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</si>
  <si>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</si>
  <si>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</si>
  <si>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</si>
  <si>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</si>
  <si>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</si>
  <si>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</si>
  <si>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</si>
  <si>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</si>
  <si>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</si>
  <si>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</si>
  <si>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</si>
  <si>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</si>
  <si>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</si>
  <si>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</si>
  <si>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</si>
  <si>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</si>
  <si>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</si>
  <si>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</si>
  <si>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</si>
  <si>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</si>
  <si>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</si>
  <si>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</si>
  <si>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</si>
  <si>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</si>
  <si>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</si>
  <si>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</si>
  <si>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</si>
  <si>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</si>
  <si>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</si>
  <si>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</si>
  <si>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</si>
  <si>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</si>
  <si>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</si>
  <si>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</si>
  <si>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</si>
  <si>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</si>
  <si>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</si>
  <si>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</si>
  <si>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</si>
  <si>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</si>
  <si>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</si>
  <si>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</si>
  <si>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</si>
  <si>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</si>
  <si>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</si>
  <si>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</si>
  <si>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</si>
  <si>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</si>
  <si>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</si>
  <si>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</si>
  <si>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</si>
  <si>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</si>
  <si>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</si>
  <si>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</si>
  <si>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</si>
  <si>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</si>
  <si>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</si>
  <si>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</si>
  <si>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</si>
  <si>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</si>
  <si>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</si>
  <si>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</si>
  <si>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</si>
  <si>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</si>
  <si>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</si>
  <si>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</si>
  <si>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</si>
  <si>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</si>
  <si>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</si>
  <si>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</si>
  <si>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</si>
  <si>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</si>
  <si>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</si>
  <si>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</si>
  <si>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</si>
  <si>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</si>
  <si>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</si>
  <si>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</si>
  <si>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</si>
  <si>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</si>
  <si>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</si>
  <si>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</si>
  <si>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</si>
  <si>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</si>
  <si>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</si>
  <si>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</si>
  <si>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</si>
  <si>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</si>
  <si>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</si>
  <si>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</si>
  <si>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</si>
  <si>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</si>
  <si>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</si>
  <si>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</si>
  <si>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</si>
  <si>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</si>
  <si>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</si>
  <si>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</si>
  <si>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</si>
  <si>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</si>
  <si>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</si>
  <si>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</si>
  <si>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</si>
  <si>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</si>
  <si>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</si>
  <si>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</si>
  <si>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</si>
  <si>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</si>
  <si>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</si>
  <si>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</si>
  <si>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</si>
  <si>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</si>
  <si>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</si>
  <si>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</si>
  <si>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</si>
  <si>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</si>
  <si>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</si>
  <si>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</si>
  <si>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</si>
  <si>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</si>
  <si>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</si>
  <si>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</si>
  <si>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</si>
  <si>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</si>
  <si>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</si>
  <si>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</si>
  <si>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</si>
  <si>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</si>
  <si>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</si>
  <si>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</si>
  <si>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</si>
  <si>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</si>
  <si>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</si>
  <si>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</si>
  <si>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</si>
  <si>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</si>
  <si>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</si>
  <si>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</si>
  <si>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</si>
  <si>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</si>
  <si>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</si>
  <si>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</si>
  <si>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</si>
  <si>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</si>
  <si>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</si>
  <si>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</si>
  <si>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</si>
  <si>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</si>
  <si>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</si>
  <si>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</si>
  <si>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</si>
  <si>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</si>
  <si>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</si>
  <si>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</si>
  <si>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</si>
  <si>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</si>
  <si>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</si>
  <si>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</si>
  <si>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</si>
  <si>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</si>
  <si>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</si>
  <si>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</si>
  <si>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</si>
  <si>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</si>
  <si>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</si>
  <si>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</si>
  <si>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</si>
  <si>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</si>
  <si>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</si>
  <si>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</si>
  <si>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</si>
  <si>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</si>
  <si>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</si>
  <si>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</si>
  <si>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</si>
  <si>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</si>
  <si>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</si>
  <si>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</si>
  <si>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</si>
  <si>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</si>
  <si>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</si>
  <si>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</si>
  <si>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</si>
  <si>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</si>
  <si>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</si>
  <si>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</si>
  <si>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</si>
  <si>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</si>
  <si>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</si>
  <si>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</si>
  <si>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</si>
  <si>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</si>
  <si>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</si>
  <si>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</si>
  <si>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</si>
  <si>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</si>
  <si>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</si>
  <si>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</si>
  <si>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</si>
  <si>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</si>
  <si>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</si>
  <si>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</si>
  <si>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</si>
  <si>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</si>
  <si>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</si>
  <si>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</si>
  <si>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</si>
  <si>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</si>
  <si>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</si>
  <si>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</si>
  <si>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</si>
  <si>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</si>
  <si>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</si>
  <si>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</si>
  <si>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</si>
  <si>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</si>
  <si>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</si>
  <si>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</si>
  <si>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</si>
  <si>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</si>
  <si>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</si>
  <si>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</si>
  <si>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</si>
  <si>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</si>
  <si>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</si>
  <si>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</si>
  <si>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</si>
  <si>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</si>
  <si>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</si>
  <si>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</si>
  <si>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</si>
  <si>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</si>
  <si>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</si>
  <si>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</si>
  <si>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</si>
  <si>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</si>
  <si>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</si>
  <si>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</si>
  <si>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</si>
  <si>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</si>
  <si>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</si>
  <si>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</si>
  <si>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</si>
  <si>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</si>
  <si>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</si>
  <si>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</si>
  <si>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</si>
  <si>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</si>
  <si>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</si>
  <si>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</si>
  <si>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</si>
  <si>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</si>
  <si>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</si>
  <si>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</si>
  <si>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</si>
  <si>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</si>
  <si>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</si>
  <si>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</si>
  <si>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</si>
  <si>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</si>
  <si>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</si>
  <si>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</si>
  <si>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</si>
  <si>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</si>
  <si>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</si>
  <si>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</si>
  <si>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</si>
  <si>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</si>
  <si>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</si>
  <si>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</si>
  <si>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</si>
  <si>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</si>
  <si>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</si>
  <si>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</si>
  <si>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</si>
  <si>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</si>
  <si>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</si>
  <si>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</si>
  <si>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</si>
  <si>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</si>
  <si>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</si>
  <si>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</si>
  <si>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</si>
  <si>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</si>
  <si>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</si>
  <si>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</si>
  <si>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</si>
  <si>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</si>
  <si>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</si>
  <si>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</si>
  <si>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</si>
  <si>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</si>
  <si>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</si>
  <si>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</si>
  <si>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</si>
  <si>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</si>
  <si>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</si>
  <si>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</si>
  <si>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</si>
  <si>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</si>
  <si>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</si>
  <si>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</si>
  <si>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</si>
  <si>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</si>
  <si>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</si>
  <si>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</si>
  <si>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</si>
  <si>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</si>
  <si>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</si>
  <si>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</si>
  <si>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</si>
  <si>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</si>
  <si>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</si>
  <si>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</si>
  <si>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</si>
  <si>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</si>
  <si>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</si>
  <si>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</si>
  <si>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</si>
  <si>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</si>
  <si>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</si>
  <si>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</si>
  <si>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</si>
  <si>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</si>
  <si>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</si>
  <si>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</si>
  <si>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</si>
  <si>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</si>
  <si>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</si>
  <si>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</si>
  <si>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</si>
  <si>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</si>
  <si>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</si>
  <si>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</si>
  <si>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</si>
  <si>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</si>
  <si>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</si>
  <si>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</si>
  <si>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</si>
  <si>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</si>
  <si>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</si>
  <si>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</si>
  <si>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</si>
  <si>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</si>
  <si>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</si>
  <si>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</si>
  <si>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</si>
  <si>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</si>
  <si>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</si>
  <si>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</si>
  <si>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</si>
  <si>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</si>
  <si>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</si>
  <si>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</si>
  <si>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</si>
  <si>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</si>
  <si>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</si>
  <si>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</si>
  <si>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</si>
  <si>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</si>
  <si>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</si>
  <si>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</si>
  <si>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</si>
  <si>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</si>
  <si>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</si>
  <si>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</si>
  <si>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</si>
  <si>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</si>
  <si>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</si>
  <si>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</si>
  <si>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</si>
  <si>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</si>
  <si>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</si>
  <si>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</si>
  <si>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</si>
  <si>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</si>
  <si>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</si>
  <si>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</si>
  <si>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</si>
  <si>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</si>
  <si>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</si>
  <si>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</si>
  <si>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</si>
  <si>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</si>
  <si>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</si>
  <si>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</si>
  <si>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</si>
  <si>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</si>
  <si>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</si>
  <si>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</si>
  <si>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</si>
  <si>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</si>
  <si>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</si>
  <si>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</si>
  <si>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</si>
  <si>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</si>
  <si>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</si>
  <si>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</si>
  <si>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</si>
  <si>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</si>
  <si>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</si>
  <si>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</si>
  <si>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</si>
  <si>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</si>
  <si>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</si>
  <si>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</si>
  <si>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</si>
  <si>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</si>
  <si>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</si>
  <si>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</si>
  <si>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</si>
  <si>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</si>
  <si>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</si>
  <si>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</si>
  <si>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</si>
  <si>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</si>
  <si>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</si>
  <si>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</si>
  <si>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</si>
  <si>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</si>
  <si>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</si>
  <si>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</si>
  <si>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</si>
  <si>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</si>
  <si>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</si>
  <si>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</si>
  <si>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</si>
  <si>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</si>
  <si>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</si>
  <si>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</si>
  <si>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</si>
  <si>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</si>
  <si>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</si>
  <si>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</si>
  <si>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</si>
  <si>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</si>
  <si>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</si>
  <si>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</si>
  <si>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</si>
  <si>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</si>
  <si>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</si>
  <si>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</si>
  <si>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</si>
  <si>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</si>
  <si>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</si>
  <si>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</si>
  <si>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</si>
  <si>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</si>
  <si>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</si>
  <si>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</si>
  <si>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</si>
  <si>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</si>
  <si>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</si>
  <si>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</si>
  <si>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</si>
  <si>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</si>
  <si>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</si>
  <si>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</si>
  <si>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</si>
  <si>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</si>
  <si>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</si>
  <si>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</si>
  <si>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</si>
  <si>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</si>
  <si>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</si>
  <si>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</si>
  <si>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</si>
  <si>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</si>
  <si>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</si>
  <si>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</si>
  <si>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</si>
  <si>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</si>
  <si>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</si>
  <si>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</si>
  <si>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</si>
  <si>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</si>
  <si>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</si>
  <si>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</si>
  <si>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</si>
  <si>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</si>
  <si>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</si>
  <si>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</si>
  <si>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</si>
  <si>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</si>
  <si>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</si>
  <si>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</si>
  <si>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</si>
  <si>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</si>
  <si>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</si>
  <si>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</si>
  <si>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</si>
  <si>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</si>
  <si>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</si>
  <si>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</si>
  <si>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</si>
  <si>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</si>
  <si>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</si>
  <si>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</si>
  <si>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</si>
  <si>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</si>
  <si>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</si>
  <si>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</si>
  <si>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</si>
  <si>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</si>
  <si>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</si>
  <si>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</si>
  <si>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</si>
  <si>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</si>
  <si>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</si>
  <si>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</si>
  <si>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</si>
  <si>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</si>
  <si>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</si>
  <si>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</si>
  <si>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</si>
  <si>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</si>
  <si>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</si>
  <si>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</si>
  <si>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</si>
  <si>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</si>
  <si>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</si>
  <si>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</si>
  <si>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</si>
  <si>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</si>
  <si>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</si>
  <si>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</si>
  <si>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</si>
  <si>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</si>
  <si>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</si>
  <si>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</si>
  <si>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</si>
  <si>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</si>
  <si>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</si>
  <si>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</si>
  <si>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</si>
  <si>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</si>
  <si>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</si>
  <si>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</si>
  <si>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</si>
  <si>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</si>
  <si>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</si>
  <si>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</si>
  <si>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</si>
  <si>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</si>
  <si>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</si>
  <si>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</si>
  <si>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</si>
  <si>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</si>
  <si>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</si>
  <si>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</si>
  <si>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</si>
  <si>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</si>
  <si>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</si>
  <si>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</si>
  <si>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</si>
  <si>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</si>
  <si>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</si>
  <si>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</si>
  <si>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</si>
  <si>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</si>
  <si>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</si>
  <si>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</si>
  <si>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</si>
  <si>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</si>
  <si>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</si>
  <si>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</si>
  <si>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</si>
  <si>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</si>
  <si>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</si>
  <si>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</si>
  <si>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</si>
  <si>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</si>
  <si>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</si>
  <si>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</si>
  <si>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</si>
  <si>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</si>
  <si>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</si>
  <si>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</si>
  <si>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</si>
  <si>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</si>
  <si>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</si>
  <si>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</si>
  <si>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</si>
  <si>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</si>
  <si>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</si>
  <si>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</si>
  <si>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</si>
  <si>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</si>
  <si>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</si>
  <si>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</si>
  <si>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</si>
  <si>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</si>
  <si>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</si>
  <si>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</si>
  <si>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</si>
  <si>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</si>
  <si>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</si>
  <si>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</si>
  <si>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</si>
  <si>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</si>
  <si>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</si>
  <si>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</si>
  <si>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</si>
  <si>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</si>
  <si>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</si>
  <si>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</si>
  <si>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</si>
  <si>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</si>
  <si>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</si>
  <si>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</si>
  <si>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</si>
  <si>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</si>
  <si>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</si>
  <si>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</si>
  <si>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</si>
  <si>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</si>
  <si>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</si>
  <si>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</si>
  <si>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</si>
  <si>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</si>
  <si>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</si>
  <si>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</si>
  <si>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</si>
  <si>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</si>
  <si>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</si>
  <si>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</si>
  <si>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</si>
  <si>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</si>
  <si>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</si>
  <si>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</si>
  <si>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</si>
  <si>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</si>
  <si>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</si>
  <si>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</si>
  <si>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</si>
  <si>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</si>
  <si>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</si>
  <si>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</si>
  <si>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</si>
  <si>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</si>
  <si>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</si>
  <si>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</si>
  <si>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</si>
  <si>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</si>
  <si>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</si>
  <si>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</si>
  <si>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</si>
  <si>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</si>
  <si>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</si>
  <si>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</si>
  <si>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</si>
  <si>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</si>
  <si>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</si>
  <si>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</si>
  <si>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</si>
  <si>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</si>
  <si>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</si>
  <si>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</si>
  <si>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</si>
  <si>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</si>
  <si>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</si>
  <si>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</si>
  <si>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</si>
  <si>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</si>
  <si>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</si>
  <si>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</si>
  <si>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</si>
  <si>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</si>
  <si>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</si>
  <si>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</si>
  <si>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</si>
  <si>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</si>
  <si>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</si>
  <si>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</si>
  <si>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</si>
  <si>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</si>
  <si>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</si>
  <si>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</si>
  <si>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</si>
  <si>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</si>
  <si>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</si>
  <si>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</si>
  <si>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</si>
  <si>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</si>
  <si>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</si>
  <si>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</si>
  <si>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</si>
  <si>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</si>
  <si>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</si>
  <si>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</si>
  <si>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</si>
  <si>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</si>
  <si>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</si>
  <si>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</si>
  <si>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</si>
  <si>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</si>
  <si>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</si>
  <si>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</si>
  <si>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</si>
  <si>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</si>
  <si>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</si>
  <si>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</si>
  <si>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</si>
  <si>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</si>
  <si>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</si>
  <si>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</si>
  <si>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</si>
  <si>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</si>
  <si>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</si>
  <si>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</si>
  <si>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</si>
  <si>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</si>
  <si>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</si>
  <si>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</si>
  <si>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</si>
  <si>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</si>
  <si>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</si>
  <si>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</si>
  <si>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</si>
  <si>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</si>
  <si>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</si>
  <si>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</si>
  <si>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</si>
  <si>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</si>
  <si>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</si>
  <si>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</si>
  <si>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</si>
  <si>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</si>
  <si>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</si>
  <si>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</si>
  <si>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</si>
  <si>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</si>
  <si>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</si>
  <si>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</si>
  <si>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</si>
  <si>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</si>
  <si>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</si>
  <si>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</si>
  <si>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</si>
  <si>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</si>
  <si>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</si>
  <si>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</si>
  <si>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</si>
  <si>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</si>
  <si>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</si>
  <si>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</si>
  <si>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</si>
  <si>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</si>
  <si>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</si>
  <si>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</si>
  <si>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</si>
  <si>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</si>
  <si>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</si>
  <si>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</si>
  <si>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</si>
  <si>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</si>
  <si>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</si>
  <si>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</si>
  <si>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</si>
  <si>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</si>
  <si>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</si>
  <si>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</si>
  <si>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</si>
  <si>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</si>
  <si>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</si>
  <si>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</si>
  <si>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</si>
  <si>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</si>
  <si>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</si>
  <si>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</si>
  <si>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</si>
  <si>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</si>
  <si>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</si>
  <si>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</si>
  <si>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</si>
  <si>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</si>
  <si>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</si>
  <si>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</si>
  <si>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</si>
  <si>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</si>
  <si>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</si>
  <si>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</si>
  <si>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</si>
  <si>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</si>
  <si>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</si>
  <si>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</si>
  <si>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</si>
  <si>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</si>
  <si>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</si>
  <si>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</si>
  <si>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</si>
  <si>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</si>
  <si>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</si>
  <si>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</si>
  <si>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</si>
  <si>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</si>
  <si>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</si>
  <si>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</si>
  <si>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</si>
  <si>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</si>
  <si>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</si>
  <si>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</si>
  <si>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</si>
  <si>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</si>
  <si>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</si>
  <si>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</si>
  <si>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</si>
  <si>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</si>
  <si>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</si>
  <si>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</si>
  <si>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</si>
  <si>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</si>
  <si>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</si>
  <si>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</si>
  <si>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</si>
  <si>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</si>
  <si>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</si>
  <si>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</si>
  <si>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</si>
  <si>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</si>
  <si>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</si>
  <si>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</si>
  <si>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</si>
  <si>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</si>
  <si>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</si>
  <si>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</si>
  <si>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</si>
  <si>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</si>
  <si>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</si>
  <si>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</si>
  <si>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</si>
  <si>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</si>
  <si>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</si>
  <si>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</si>
  <si>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</si>
  <si>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</si>
  <si>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</si>
  <si>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</si>
  <si>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</si>
  <si>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</si>
  <si>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</si>
  <si>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</si>
  <si>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</si>
  <si>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</si>
  <si>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</si>
  <si>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</si>
  <si>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</si>
  <si>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</si>
  <si>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</si>
  <si>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</si>
  <si>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</si>
  <si>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</si>
  <si>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</si>
  <si>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</si>
  <si>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</si>
  <si>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</si>
  <si>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</si>
  <si>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</si>
  <si>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</si>
  <si>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</si>
  <si>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</si>
  <si>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</si>
  <si>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</si>
  <si>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</si>
  <si>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</si>
  <si>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</si>
  <si>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</si>
  <si>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</si>
  <si>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</si>
  <si>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</si>
  <si>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</si>
  <si>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</si>
  <si>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</si>
  <si>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</si>
  <si>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</si>
  <si>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</si>
  <si>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</si>
  <si>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</si>
  <si>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</si>
  <si>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</si>
  <si>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</si>
  <si>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</si>
  <si>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</si>
  <si>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</si>
  <si>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</si>
  <si>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</si>
  <si>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</si>
  <si>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</si>
  <si>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</si>
  <si>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</si>
  <si>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</si>
  <si>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</si>
  <si>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</si>
  <si>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</si>
  <si>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</si>
  <si>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</si>
  <si>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</si>
  <si>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</si>
  <si>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</si>
  <si>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</si>
  <si>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</si>
  <si>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</si>
  <si>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</si>
  <si>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</si>
  <si>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</si>
  <si>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</si>
  <si>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</si>
  <si>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</si>
  <si>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</si>
  <si>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</si>
  <si>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</si>
  <si>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</si>
  <si>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</si>
  <si>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</si>
  <si>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</si>
  <si>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</si>
  <si>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</si>
  <si>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</si>
  <si>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</si>
  <si>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</si>
  <si>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</si>
  <si>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</si>
  <si>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</si>
  <si>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</si>
  <si>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</si>
  <si>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</si>
  <si>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</si>
  <si>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</si>
  <si>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</si>
  <si>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</si>
  <si>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</si>
  <si>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</si>
  <si>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</si>
  <si>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</si>
  <si>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</si>
  <si>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</si>
  <si>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</si>
  <si>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</si>
  <si>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</si>
  <si>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</si>
  <si>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</si>
  <si>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</si>
  <si>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</si>
  <si>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</si>
  <si>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</si>
  <si>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</si>
  <si>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</si>
  <si>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</si>
  <si>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</si>
  <si>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</si>
  <si>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</si>
  <si>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</si>
  <si>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</si>
  <si>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</si>
  <si>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</si>
  <si>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</si>
  <si>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</si>
  <si>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</si>
  <si>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</si>
  <si>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</si>
  <si>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</si>
  <si>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</si>
  <si>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</si>
  <si>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</si>
  <si>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</si>
  <si>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</si>
  <si>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</si>
  <si>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</si>
  <si>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</si>
  <si>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</si>
  <si>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</si>
  <si>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</si>
  <si>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</si>
  <si>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</si>
  <si>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</si>
  <si>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</si>
  <si>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</si>
  <si>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</si>
  <si>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</si>
  <si>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</si>
  <si>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</si>
  <si>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</si>
  <si>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</si>
  <si>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</si>
  <si>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</si>
  <si>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</si>
  <si>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</si>
  <si>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</si>
  <si>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</si>
  <si>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</si>
  <si>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</si>
  <si>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</si>
  <si>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</si>
  <si>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</si>
  <si>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</si>
  <si>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</si>
  <si>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</si>
  <si>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</si>
  <si>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</si>
  <si>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</si>
  <si>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</si>
  <si>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</si>
  <si>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</si>
  <si>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</si>
  <si>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</si>
  <si>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</si>
  <si>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</si>
  <si>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</si>
  <si>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</si>
  <si>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</si>
  <si>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</si>
  <si>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</si>
  <si>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</si>
  <si>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</si>
  <si>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</si>
  <si>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</si>
  <si>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</si>
  <si>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</si>
  <si>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</si>
  <si>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</si>
  <si>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</si>
  <si>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</si>
  <si>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</si>
  <si>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</si>
  <si>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</si>
  <si>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</si>
  <si>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</si>
  <si>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</si>
  <si>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</si>
  <si>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</si>
  <si>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</si>
  <si>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</si>
  <si>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</si>
  <si>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</si>
  <si>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</si>
  <si>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</si>
  <si>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</si>
  <si>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</si>
  <si>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</si>
  <si>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</si>
  <si>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</si>
  <si>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</si>
  <si>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</si>
  <si>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</si>
  <si>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</si>
  <si>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</si>
  <si>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</si>
  <si>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</si>
  <si>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</si>
  <si>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</si>
  <si>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</si>
  <si>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</si>
  <si>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</si>
  <si>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</si>
  <si>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</si>
  <si>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</si>
  <si>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</si>
  <si>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</si>
  <si>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</si>
  <si>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</si>
  <si>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</si>
  <si>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</si>
  <si>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</si>
  <si>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</si>
  <si>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</si>
  <si>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</si>
  <si>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</si>
  <si>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</si>
  <si>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</si>
  <si>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</si>
  <si>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</si>
  <si>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</si>
  <si>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</si>
  <si>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</si>
  <si>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</si>
  <si>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</si>
  <si>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</si>
  <si>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</si>
  <si>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</si>
  <si>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</si>
  <si>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</si>
  <si>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</si>
  <si>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</si>
  <si>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</si>
  <si>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</si>
  <si>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</si>
  <si>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</si>
  <si>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</si>
  <si>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</si>
  <si>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</si>
  <si>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</si>
  <si>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</si>
  <si>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</si>
  <si>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</si>
  <si>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</si>
  <si>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</si>
  <si>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</si>
  <si>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</si>
  <si>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</si>
  <si>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</si>
  <si>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</si>
  <si>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</si>
  <si>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</si>
  <si>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</si>
  <si>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</si>
  <si>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</si>
  <si>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</si>
  <si>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</si>
  <si>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</si>
  <si>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</si>
  <si>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</si>
  <si>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</si>
  <si>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</si>
  <si>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</si>
  <si>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</si>
  <si>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</si>
  <si>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</si>
  <si>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</si>
  <si>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</si>
  <si>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</si>
  <si>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</si>
  <si>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</si>
  <si>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</si>
  <si>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</si>
  <si>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</si>
  <si>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</si>
  <si>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</si>
  <si>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</si>
  <si>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</si>
  <si>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</si>
  <si>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</si>
  <si>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</si>
  <si>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</si>
  <si>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</si>
  <si>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</si>
  <si>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</si>
  <si>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</si>
  <si>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</si>
  <si>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</si>
  <si>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</si>
  <si>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</si>
  <si>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</si>
  <si>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</si>
  <si>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</si>
  <si>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</si>
  <si>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</si>
  <si>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</si>
  <si>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</si>
  <si>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</si>
  <si>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</si>
  <si>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</si>
  <si>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</si>
  <si>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</si>
  <si>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</si>
  <si>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</si>
  <si>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</si>
  <si>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</si>
  <si>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</si>
  <si>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</si>
  <si>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</si>
  <si>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</si>
  <si>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</si>
  <si>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</si>
  <si>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</si>
  <si>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</si>
  <si>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</si>
  <si>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</si>
  <si>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</si>
  <si>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</si>
  <si>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</si>
  <si>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</si>
  <si>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</si>
  <si>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</si>
  <si>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</si>
  <si>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</si>
  <si>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</si>
  <si>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</si>
  <si>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</si>
  <si>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</si>
  <si>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</si>
  <si>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</si>
  <si>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</si>
  <si>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</si>
  <si>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</si>
  <si>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</si>
  <si>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</si>
  <si>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</si>
  <si>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</si>
  <si>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</si>
  <si>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</si>
  <si>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</si>
  <si>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</si>
  <si>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</si>
  <si>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</si>
  <si>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</si>
  <si>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</si>
  <si>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</si>
  <si>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</si>
  <si>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</si>
  <si>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</si>
  <si>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</si>
  <si>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</si>
  <si>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</si>
  <si>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</si>
  <si>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</si>
  <si>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</si>
  <si>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</si>
  <si>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</si>
  <si>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</si>
  <si>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</si>
  <si>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</si>
  <si>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</si>
  <si>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</si>
  <si>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</si>
  <si>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</si>
  <si>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</si>
  <si>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</si>
  <si>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</si>
  <si>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</si>
  <si>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</si>
  <si>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</si>
  <si>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</si>
  <si>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</si>
  <si>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</si>
  <si>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</si>
  <si>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</si>
  <si>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</si>
  <si>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</si>
  <si>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</si>
  <si>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</si>
  <si>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</si>
  <si>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</si>
  <si>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</si>
  <si>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</si>
  <si>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</si>
  <si>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</si>
  <si>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</si>
  <si>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</si>
  <si>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</si>
  <si>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</si>
  <si>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</si>
  <si>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</si>
  <si>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</si>
  <si>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</si>
  <si>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</si>
  <si>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</si>
  <si>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</si>
  <si>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</si>
  <si>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</si>
  <si>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</si>
  <si>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</si>
  <si>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</si>
  <si>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</si>
  <si>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</si>
  <si>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</si>
  <si>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</si>
  <si>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</si>
  <si>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</si>
  <si>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</si>
  <si>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</si>
  <si>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</si>
  <si>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</si>
  <si>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</si>
  <si>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</si>
  <si>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</si>
  <si>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</si>
  <si>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</si>
  <si>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</si>
  <si>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</si>
  <si>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</si>
  <si>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</si>
  <si>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</si>
  <si>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</si>
  <si>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</si>
  <si>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</si>
  <si>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</si>
  <si>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</si>
  <si>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</si>
  <si>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</si>
  <si>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</si>
  <si>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</si>
  <si>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</si>
  <si>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</si>
  <si>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</si>
  <si>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</si>
  <si>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</si>
  <si>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</si>
  <si>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</si>
  <si>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</si>
  <si>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</si>
  <si>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</si>
  <si>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</si>
  <si>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</si>
  <si>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</si>
  <si>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</si>
  <si>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</si>
  <si>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</si>
  <si>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</si>
  <si>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</si>
  <si>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</si>
  <si>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</si>
  <si>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</si>
  <si>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</si>
  <si>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</si>
  <si>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</si>
  <si>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</si>
  <si>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</si>
  <si>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</si>
  <si>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</si>
  <si>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</si>
  <si>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</si>
  <si>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</si>
  <si>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</si>
  <si>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</si>
  <si>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</si>
  <si>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</si>
  <si>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</si>
  <si>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</si>
  <si>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</si>
  <si>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</si>
  <si>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</si>
  <si>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</si>
  <si>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</si>
  <si>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</si>
  <si>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</si>
  <si>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</si>
  <si>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</si>
  <si>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</si>
  <si>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</si>
  <si>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</si>
  <si>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</si>
  <si>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</si>
  <si>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</si>
  <si>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</si>
  <si>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</si>
  <si>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</si>
  <si>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</si>
  <si>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</si>
  <si>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</si>
  <si>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</si>
  <si>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</si>
  <si>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</si>
  <si>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</si>
  <si>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</si>
  <si>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</si>
  <si>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</si>
  <si>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</si>
  <si>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</si>
  <si>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</si>
  <si>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</si>
  <si>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</si>
  <si>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</si>
  <si>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</si>
  <si>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</si>
  <si>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</si>
  <si>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</si>
  <si>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</si>
  <si>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</si>
  <si>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</si>
  <si>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</si>
  <si>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</si>
  <si>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</si>
  <si>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</si>
  <si>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</si>
  <si>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</si>
  <si>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</si>
  <si>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</si>
  <si>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</si>
  <si>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</si>
  <si>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</si>
  <si>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</si>
  <si>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</si>
  <si>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</si>
  <si>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</si>
  <si>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</si>
  <si>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</si>
  <si>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</si>
  <si>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</si>
  <si>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</si>
  <si>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</si>
  <si>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</si>
  <si>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</si>
  <si>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</si>
  <si>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</si>
  <si>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</si>
  <si>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</si>
  <si>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</si>
  <si>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</si>
  <si>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</si>
  <si>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</si>
  <si>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</si>
  <si>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</si>
  <si>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</si>
  <si>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</si>
  <si>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</si>
  <si>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</si>
  <si>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</si>
  <si>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</si>
  <si>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</si>
  <si>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</si>
  <si>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</si>
  <si>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</si>
  <si>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</si>
  <si>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</si>
  <si>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</si>
  <si>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</si>
  <si>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</si>
  <si>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</si>
  <si>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</si>
  <si>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</si>
  <si>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</si>
  <si>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</si>
  <si>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</si>
  <si>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</si>
  <si>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</si>
  <si>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</si>
  <si>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</si>
  <si>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</si>
  <si>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</si>
  <si>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</si>
  <si>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</si>
  <si>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</si>
  <si>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</si>
  <si>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</si>
  <si>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</si>
  <si>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</si>
  <si>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</si>
  <si>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</si>
  <si>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</si>
  <si>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</si>
  <si>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</si>
  <si>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</si>
  <si>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</si>
  <si>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</si>
  <si>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</si>
  <si>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</si>
  <si>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</si>
  <si>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</si>
  <si>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</si>
  <si>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</si>
  <si>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</si>
  <si>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</si>
  <si>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</si>
  <si>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</si>
  <si>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</si>
  <si>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</si>
  <si>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</si>
  <si>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</si>
  <si>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</si>
  <si>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</si>
  <si>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</si>
  <si>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</si>
  <si>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</si>
  <si>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</si>
  <si>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</si>
  <si>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</si>
  <si>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</si>
  <si>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</si>
  <si>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</si>
  <si>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</si>
  <si>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</si>
  <si>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</si>
  <si>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</si>
  <si>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</si>
  <si>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</si>
  <si>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</si>
  <si>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</si>
  <si>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</si>
  <si>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</si>
  <si>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</si>
  <si>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</si>
  <si>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</si>
  <si>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</si>
  <si>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</si>
  <si>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</si>
  <si>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</si>
  <si>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</si>
  <si>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</si>
  <si>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</si>
  <si>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</si>
  <si>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</si>
  <si>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</si>
  <si>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</si>
  <si>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</si>
  <si>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</si>
  <si>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</si>
  <si>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</si>
  <si>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</si>
  <si>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</si>
  <si>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</si>
  <si>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</si>
  <si>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</si>
  <si>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</si>
  <si>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</si>
  <si>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</si>
  <si>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</si>
  <si>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</si>
  <si>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</si>
  <si>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</si>
  <si>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</si>
  <si>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</si>
  <si>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</si>
  <si>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</si>
  <si>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</si>
  <si>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</si>
  <si>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</si>
  <si>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</si>
  <si>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</si>
  <si>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</si>
  <si>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</si>
  <si>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</si>
  <si>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</si>
  <si>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</si>
  <si>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</si>
  <si>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</si>
  <si>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</si>
  <si>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</si>
  <si>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</si>
  <si>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</si>
  <si>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</si>
  <si>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</si>
  <si>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</si>
  <si>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</si>
  <si>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</si>
  <si>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</si>
  <si>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</si>
  <si>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</si>
  <si>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</si>
  <si>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</si>
  <si>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</si>
  <si>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</si>
  <si>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</si>
  <si>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</si>
  <si>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</si>
  <si>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</si>
  <si>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</si>
  <si>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</si>
  <si>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</si>
  <si>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</si>
  <si>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</si>
  <si>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</si>
  <si>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</si>
  <si>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</si>
  <si>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</si>
  <si>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</si>
  <si>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</si>
  <si>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</si>
  <si>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</si>
  <si>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</si>
  <si>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</si>
  <si>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</si>
  <si>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</si>
  <si>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</si>
  <si>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</si>
  <si>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</si>
  <si>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</si>
  <si>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</si>
  <si>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</si>
  <si>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</si>
  <si>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</si>
  <si>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</si>
  <si>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</si>
  <si>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</si>
  <si>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</si>
  <si>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</si>
  <si>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</si>
  <si>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</si>
  <si>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</si>
  <si>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</si>
  <si>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</si>
  <si>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</si>
  <si>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</si>
  <si>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</si>
  <si>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</si>
  <si>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</si>
  <si>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</si>
  <si>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</si>
  <si>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</si>
  <si>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</si>
  <si>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</si>
  <si>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</si>
  <si>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</si>
  <si>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</si>
  <si>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</si>
  <si>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</si>
  <si>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</si>
  <si>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</si>
  <si>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</si>
  <si>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</si>
  <si>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</si>
  <si>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</si>
  <si>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</si>
  <si>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</si>
  <si>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</si>
  <si>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</si>
  <si>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</si>
  <si>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</si>
  <si>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</si>
  <si>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</si>
  <si>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</si>
  <si>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</si>
  <si>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</si>
  <si>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</si>
  <si>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</si>
  <si>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</si>
  <si>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</si>
  <si>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</si>
  <si>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</si>
  <si>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</si>
  <si>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</si>
  <si>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</si>
  <si>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</si>
  <si>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</si>
  <si>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</si>
  <si>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</si>
  <si>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</si>
  <si>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</si>
  <si>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</si>
  <si>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</si>
  <si>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</si>
  <si>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</si>
  <si>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</si>
  <si>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</si>
  <si>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</si>
  <si>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</si>
  <si>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</si>
  <si>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</si>
  <si>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</si>
  <si>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</si>
  <si>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</si>
  <si>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</si>
  <si>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</si>
  <si>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</si>
  <si>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</si>
  <si>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</si>
  <si>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</si>
  <si>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</si>
  <si>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</si>
  <si>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</si>
  <si>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</si>
  <si>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</si>
  <si>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</si>
  <si>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</si>
  <si>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</si>
  <si>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</si>
  <si>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</si>
  <si>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</si>
  <si>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</si>
  <si>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</si>
  <si>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</si>
  <si>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</si>
  <si>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</si>
  <si>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</si>
  <si>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</si>
  <si>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</si>
  <si>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</si>
  <si>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</si>
  <si>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</si>
  <si>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</si>
  <si>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</si>
  <si>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</si>
  <si>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</si>
  <si>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</si>
  <si>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</si>
  <si>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</si>
  <si>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</si>
  <si>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</si>
  <si>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</si>
  <si>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</si>
  <si>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</si>
  <si>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</si>
  <si>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</si>
  <si>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</si>
  <si>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</si>
  <si>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</si>
  <si>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</si>
  <si>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</si>
  <si>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</si>
  <si>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</si>
  <si>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</si>
  <si>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</si>
  <si>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</si>
  <si>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</si>
  <si>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</si>
  <si>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</si>
  <si>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</si>
  <si>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</si>
  <si>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</si>
  <si>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</si>
  <si>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</si>
  <si>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</si>
  <si>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</si>
  <si>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</si>
  <si>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</si>
  <si>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</si>
  <si>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</si>
  <si>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</si>
  <si>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</si>
  <si>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</si>
  <si>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</si>
  <si>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</si>
  <si>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</si>
  <si>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</si>
  <si>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</si>
  <si>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</si>
  <si>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</si>
  <si>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</si>
  <si>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</si>
  <si>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</si>
  <si>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</si>
  <si>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</si>
  <si>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</si>
  <si>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</si>
  <si>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</si>
  <si>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</si>
  <si>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</si>
  <si>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</si>
  <si>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</si>
  <si>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</si>
  <si>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</si>
  <si>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</si>
  <si>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</si>
  <si>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</si>
  <si>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</si>
  <si>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</si>
  <si>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</si>
  <si>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</si>
  <si>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</si>
  <si>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</si>
  <si>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</si>
  <si>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</si>
  <si>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</si>
  <si>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</si>
  <si>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</si>
  <si>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</si>
  <si>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</si>
  <si>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</si>
  <si>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</si>
  <si>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</si>
  <si>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</si>
  <si>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</si>
  <si>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</si>
  <si>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</si>
  <si>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</si>
  <si>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</si>
  <si>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</si>
  <si>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</si>
  <si>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</si>
  <si>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</si>
  <si>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</si>
  <si>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</si>
  <si>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</si>
  <si>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</si>
  <si>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</si>
  <si>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</si>
  <si>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</si>
  <si>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</si>
  <si>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</si>
  <si>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</si>
  <si>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</si>
  <si>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</si>
  <si>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</si>
  <si>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</si>
  <si>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</si>
  <si>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</si>
  <si>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</si>
  <si>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</si>
  <si>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</si>
  <si>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</si>
  <si>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</si>
  <si>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</si>
  <si>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</si>
  <si>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</si>
  <si>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</si>
  <si>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</si>
  <si>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</si>
  <si>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</si>
  <si>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</si>
  <si>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</si>
  <si>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</si>
  <si>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</si>
  <si>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</si>
  <si>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</si>
  <si>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</si>
  <si>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</si>
  <si>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</si>
  <si>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</si>
  <si>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</si>
  <si>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</si>
  <si>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</si>
  <si>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</si>
  <si>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</si>
  <si>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</si>
  <si>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</si>
  <si>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</si>
  <si>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</si>
  <si>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</si>
  <si>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</si>
  <si>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</si>
  <si>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</si>
  <si>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</si>
  <si>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</si>
  <si>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</si>
  <si>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</si>
  <si>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</si>
  <si>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</si>
  <si>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</si>
  <si>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</si>
  <si>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</si>
  <si>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</si>
  <si>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</si>
  <si>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</si>
  <si>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</si>
  <si>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</si>
  <si>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</si>
  <si>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</si>
  <si>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</si>
  <si>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</si>
  <si>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</si>
  <si>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</si>
  <si>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</si>
  <si>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</si>
  <si>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</si>
  <si>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</si>
  <si>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</si>
  <si>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</si>
  <si>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</si>
  <si>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</si>
  <si>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</si>
  <si>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</si>
  <si>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</si>
  <si>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</si>
  <si>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</si>
  <si>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</si>
  <si>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</si>
  <si>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</si>
  <si>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</si>
  <si>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</si>
  <si>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</si>
  <si>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</si>
  <si>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</si>
  <si>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</si>
  <si>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</si>
  <si>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</si>
  <si>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</si>
  <si>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</si>
  <si>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</si>
  <si>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</si>
  <si>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</si>
  <si>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</si>
  <si>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</si>
  <si>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</si>
  <si>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</si>
  <si>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</si>
  <si>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</si>
  <si>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</si>
  <si>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</si>
  <si>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</si>
  <si>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</si>
  <si>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</si>
  <si>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</si>
  <si>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</si>
  <si>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</si>
  <si>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</si>
  <si>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</si>
  <si>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</si>
  <si>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</si>
  <si>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</si>
  <si>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</si>
  <si>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</si>
  <si>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</si>
  <si>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</si>
  <si>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</si>
  <si>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</si>
  <si>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</si>
  <si>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</si>
  <si>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</si>
  <si>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</si>
  <si>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</si>
  <si>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</si>
  <si>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</si>
  <si>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</si>
  <si>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</si>
  <si>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</si>
  <si>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</si>
  <si>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</si>
  <si>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</si>
  <si>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</si>
  <si>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</si>
  <si>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</si>
  <si>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</si>
  <si>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</si>
  <si>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</si>
  <si>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</si>
  <si>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</si>
  <si>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</si>
  <si>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</si>
  <si>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</si>
  <si>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</si>
  <si>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</si>
  <si>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</si>
  <si>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</si>
  <si>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</si>
  <si>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</si>
  <si>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</si>
  <si>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</si>
  <si>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</si>
  <si>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</si>
  <si>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</si>
  <si>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</si>
  <si>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</si>
  <si>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</si>
  <si>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</si>
  <si>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</si>
  <si>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</si>
  <si>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</si>
  <si>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</si>
  <si>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</si>
  <si>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</si>
  <si>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</si>
  <si>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</si>
  <si>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</si>
  <si>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</si>
  <si>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</si>
  <si>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</si>
  <si>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</si>
  <si>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</si>
  <si>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</si>
  <si>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</si>
  <si>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</si>
  <si>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</si>
  <si>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</si>
  <si>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</si>
  <si>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</si>
  <si>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</si>
  <si>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</si>
  <si>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</si>
  <si>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</si>
  <si>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</si>
  <si>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</si>
  <si>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</si>
  <si>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</si>
  <si>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</si>
  <si>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</si>
  <si>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</si>
  <si>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</si>
  <si>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</si>
  <si>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</si>
  <si>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</si>
  <si>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</si>
  <si>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</si>
  <si>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</si>
  <si>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</si>
  <si>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</si>
  <si>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</si>
  <si>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</si>
  <si>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</si>
  <si>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</si>
  <si>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</si>
  <si>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</si>
  <si>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</si>
  <si>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</si>
  <si>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</si>
  <si>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</si>
  <si>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</si>
  <si>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</si>
  <si>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</si>
  <si>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</si>
  <si>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</si>
  <si>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</si>
  <si>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</si>
  <si>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</si>
  <si>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</si>
  <si>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</si>
  <si>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</si>
  <si>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</si>
  <si>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</si>
  <si>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</si>
  <si>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</si>
  <si>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</si>
  <si>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</si>
  <si>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</si>
  <si>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</si>
  <si>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</si>
  <si>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</si>
  <si>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</si>
  <si>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</si>
  <si>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</si>
  <si>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</si>
  <si>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</si>
  <si>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</si>
  <si>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</si>
  <si>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</si>
  <si>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</si>
  <si>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</si>
  <si>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</si>
  <si>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</si>
  <si>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</si>
  <si>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</si>
  <si>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</si>
  <si>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</si>
  <si>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</si>
  <si>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</si>
  <si>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</si>
  <si>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</si>
  <si>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</si>
  <si>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</si>
  <si>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</si>
  <si>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</si>
  <si>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</si>
  <si>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</si>
  <si>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</si>
  <si>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</si>
  <si>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</si>
  <si>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</si>
  <si>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</si>
  <si>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</si>
  <si>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</si>
  <si>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</si>
  <si>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</si>
  <si>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</si>
  <si>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</si>
  <si>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</si>
  <si>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</si>
  <si>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</si>
  <si>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</si>
  <si>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</si>
  <si>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</si>
  <si>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</si>
  <si>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</si>
  <si>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</si>
  <si>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</si>
  <si>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</si>
  <si>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</si>
  <si>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</si>
  <si>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</si>
  <si>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</si>
  <si>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</si>
  <si>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</si>
  <si>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</si>
  <si>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</si>
  <si>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</si>
  <si>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</si>
  <si>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</si>
  <si>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</si>
  <si>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</si>
  <si>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</si>
  <si>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</si>
  <si>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</si>
  <si>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</si>
  <si>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</si>
  <si>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</si>
  <si>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</si>
  <si>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</si>
  <si>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</si>
  <si>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</si>
  <si>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</si>
  <si>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</si>
  <si>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</si>
  <si>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</si>
  <si>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</si>
  <si>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</si>
  <si>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</si>
  <si>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</si>
  <si>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</si>
  <si>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</si>
  <si>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</si>
  <si>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</si>
  <si>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</si>
  <si>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</si>
  <si>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</si>
  <si>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</si>
  <si>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</si>
  <si>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</si>
  <si>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</si>
  <si>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</si>
  <si>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</si>
  <si>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</si>
  <si>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</si>
  <si>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</si>
  <si>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</si>
  <si>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</si>
  <si>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</si>
  <si>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</si>
  <si>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</si>
  <si>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</si>
  <si>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</si>
  <si>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</si>
  <si>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</si>
  <si>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</si>
  <si>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</si>
  <si>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</si>
  <si>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</si>
  <si>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</si>
  <si>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</si>
  <si>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</si>
  <si>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</si>
  <si>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</si>
  <si>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</si>
  <si>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</si>
  <si>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</si>
  <si>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</si>
  <si>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</si>
  <si>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</si>
  <si>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</si>
  <si>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</si>
  <si>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</si>
  <si>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</si>
  <si>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</si>
  <si>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</si>
  <si>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</si>
  <si>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</si>
  <si>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</si>
  <si>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</si>
  <si>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</si>
  <si>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</si>
  <si>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</si>
  <si>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</si>
  <si>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</si>
  <si>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</si>
  <si>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</si>
  <si>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</si>
  <si>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</si>
  <si>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</si>
  <si>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</si>
  <si>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</si>
  <si>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</si>
  <si>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</si>
  <si>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</si>
  <si>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</si>
  <si>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</si>
  <si>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</si>
  <si>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</si>
  <si>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</si>
  <si>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</si>
  <si>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</si>
  <si>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</si>
  <si>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</si>
  <si>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</si>
  <si>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</si>
  <si>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</si>
  <si>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</si>
  <si>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</si>
  <si>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</si>
  <si>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</si>
  <si>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</si>
  <si>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</si>
  <si>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</si>
  <si>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</si>
  <si>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</si>
  <si>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</si>
  <si>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</si>
  <si>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</si>
  <si>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</si>
  <si>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</si>
  <si>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</si>
  <si>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</si>
  <si>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</si>
  <si>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</si>
  <si>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</si>
  <si>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</si>
  <si>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</si>
  <si>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</si>
  <si>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</si>
  <si>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</si>
  <si>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</si>
  <si>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</si>
  <si>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</si>
  <si>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</si>
  <si>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</si>
  <si>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</si>
  <si>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</si>
  <si>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</si>
  <si>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</si>
  <si>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</si>
  <si>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</si>
  <si>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</si>
  <si>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</si>
  <si>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</si>
  <si>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</si>
  <si>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</si>
  <si>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</si>
  <si>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</si>
  <si>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</si>
  <si>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</si>
  <si>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</si>
  <si>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</si>
  <si>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</si>
  <si>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</si>
  <si>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</si>
  <si>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</si>
  <si>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</si>
  <si>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</si>
  <si>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</si>
  <si>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</si>
  <si>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</si>
  <si>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</si>
  <si>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</si>
  <si>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</si>
  <si>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</si>
  <si>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</si>
  <si>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</si>
  <si>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</si>
  <si>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</si>
  <si>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</si>
  <si>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</si>
  <si>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</si>
  <si>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</si>
  <si>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</si>
  <si>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</si>
  <si>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</si>
  <si>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</si>
  <si>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</si>
  <si>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</si>
  <si>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</si>
  <si>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</si>
  <si>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</si>
  <si>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</si>
  <si>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</si>
  <si>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</si>
  <si>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</si>
  <si>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</si>
  <si>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</si>
  <si>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</si>
  <si>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</si>
  <si>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</si>
  <si>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</si>
  <si>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</si>
  <si>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</si>
  <si>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</si>
  <si>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</si>
  <si>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</si>
  <si>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</si>
  <si>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</si>
  <si>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</si>
  <si>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</si>
  <si>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</si>
  <si>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</si>
  <si>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</si>
  <si>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</si>
  <si>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</si>
  <si>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</si>
  <si>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</si>
  <si>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</si>
  <si>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</si>
  <si>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</si>
  <si>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</si>
  <si>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</si>
  <si>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</si>
  <si>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</si>
  <si>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</si>
  <si>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</si>
  <si>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</si>
  <si>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</si>
  <si>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</si>
  <si>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</si>
  <si>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</si>
  <si>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</si>
  <si>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</si>
  <si>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</si>
  <si>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</si>
  <si>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</si>
  <si>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</si>
  <si>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</si>
  <si>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</si>
  <si>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</si>
  <si>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</si>
  <si>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</si>
  <si>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</si>
  <si>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</si>
  <si>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</si>
  <si>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</si>
  <si>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</si>
  <si>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</si>
  <si>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</si>
  <si>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</si>
  <si>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</si>
  <si>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</si>
  <si>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</si>
  <si>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</si>
  <si>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</si>
  <si>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</si>
  <si>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</si>
  <si>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</si>
  <si>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</si>
  <si>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</si>
  <si>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</si>
  <si>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</si>
  <si>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</si>
  <si>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</si>
  <si>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</si>
  <si>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</si>
  <si>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</si>
  <si>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</si>
  <si>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</si>
  <si>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</si>
  <si>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</si>
  <si>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</si>
  <si>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</si>
  <si>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</si>
  <si>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</si>
  <si>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</si>
  <si>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</si>
  <si>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</si>
  <si>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</si>
  <si>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</si>
  <si>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</si>
  <si>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</si>
  <si>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</si>
  <si>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</si>
  <si>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</si>
  <si>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</si>
  <si>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</si>
  <si>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</si>
  <si>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</si>
  <si>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</si>
  <si>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</si>
  <si>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</si>
  <si>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</si>
  <si>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</si>
  <si>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</si>
  <si>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</si>
  <si>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</si>
  <si>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</si>
  <si>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</si>
  <si>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</si>
  <si>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</si>
  <si>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</si>
  <si>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</si>
  <si>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</si>
  <si>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</si>
  <si>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</si>
  <si>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</si>
  <si>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</si>
  <si>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</si>
  <si>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</si>
  <si>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</si>
  <si>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</si>
  <si>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</si>
  <si>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</si>
  <si>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</si>
  <si>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</si>
  <si>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</si>
  <si>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</si>
  <si>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</si>
  <si>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</si>
  <si>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</si>
  <si>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</si>
  <si>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</si>
  <si>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</si>
  <si>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</si>
  <si>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</si>
  <si>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</si>
  <si>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</si>
  <si>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</si>
  <si>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</si>
  <si>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</si>
  <si>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</si>
  <si>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</si>
  <si>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</si>
  <si>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</si>
  <si>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</si>
  <si>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</si>
  <si>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</si>
  <si>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</si>
  <si>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</si>
  <si>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</si>
  <si>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</si>
  <si>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</si>
  <si>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</si>
  <si>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</si>
  <si>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</si>
  <si>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</si>
  <si>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</si>
  <si>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</si>
  <si>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</si>
  <si>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</si>
  <si>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</si>
  <si>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</si>
  <si>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</si>
  <si>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</si>
  <si>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</si>
  <si>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</si>
  <si>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</si>
  <si>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</si>
  <si>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</si>
  <si>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</si>
  <si>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</si>
  <si>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</si>
  <si>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</si>
  <si>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</si>
  <si>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</si>
  <si>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</si>
  <si>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</si>
  <si>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</si>
  <si>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</si>
  <si>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</si>
  <si>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</si>
  <si>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</si>
  <si>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</si>
  <si>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</si>
  <si>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</si>
  <si>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</si>
  <si>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</si>
  <si>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</si>
  <si>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</si>
  <si>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</si>
  <si>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</si>
  <si>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</si>
  <si>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</si>
  <si>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</si>
  <si>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</si>
  <si>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</si>
  <si>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</si>
  <si>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</si>
  <si>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</si>
  <si>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</si>
  <si>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</si>
  <si>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</si>
  <si>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</si>
  <si>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</si>
  <si>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</si>
  <si>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</si>
  <si>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</si>
  <si>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</si>
  <si>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</si>
  <si>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</si>
  <si>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</si>
  <si>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</si>
  <si>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</si>
  <si>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</si>
  <si>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</si>
  <si>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</si>
  <si>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</si>
  <si>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</si>
  <si>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</si>
  <si>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</si>
  <si>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</si>
  <si>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</si>
  <si>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</si>
  <si>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</si>
  <si>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</si>
  <si>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</si>
  <si>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</si>
  <si>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</si>
  <si>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</si>
  <si>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</si>
  <si>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</si>
  <si>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</si>
  <si>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</si>
  <si>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</si>
  <si>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</si>
  <si>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</si>
  <si>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</si>
  <si>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</si>
  <si>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</si>
  <si>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</si>
  <si>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</si>
  <si>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</si>
  <si>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</si>
  <si>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</si>
  <si>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</si>
  <si>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</si>
  <si>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</si>
  <si>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</si>
  <si>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</si>
  <si>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</si>
  <si>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</si>
  <si>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</si>
  <si>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</si>
  <si>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</si>
  <si>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</si>
  <si>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</si>
  <si>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</si>
  <si>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</si>
  <si>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</si>
  <si>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</si>
  <si>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</si>
  <si>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</si>
  <si>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</si>
  <si>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</si>
  <si>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</si>
  <si>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</si>
  <si>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</si>
  <si>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</si>
  <si>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</si>
  <si>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</si>
  <si>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</si>
  <si>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</si>
  <si>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</si>
  <si>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</si>
  <si>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</si>
  <si>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</si>
  <si>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</si>
  <si>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</si>
  <si>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</si>
  <si>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</si>
  <si>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</si>
  <si>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</si>
  <si>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</si>
  <si>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</si>
  <si>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</si>
  <si>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</si>
  <si>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</si>
  <si>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</si>
  <si>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</si>
  <si>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</si>
  <si>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</si>
  <si>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</si>
  <si>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</si>
  <si>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</si>
  <si>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</si>
  <si>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</si>
  <si>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</si>
  <si>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</si>
  <si>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</si>
  <si>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</si>
  <si>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</si>
  <si>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</si>
  <si>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</si>
  <si>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</si>
  <si>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</si>
  <si>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</si>
  <si>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</si>
  <si>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</si>
  <si>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</si>
  <si>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</si>
  <si>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</si>
  <si>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</si>
  <si>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</si>
  <si>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</si>
  <si>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</si>
  <si>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</si>
  <si>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</si>
  <si>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</si>
  <si>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</si>
  <si>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</si>
  <si>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</si>
  <si>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</si>
  <si>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</si>
  <si>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</si>
  <si>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</si>
  <si>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</si>
  <si>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</si>
  <si>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</si>
  <si>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</si>
  <si>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</si>
  <si>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</si>
  <si>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</si>
  <si>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</si>
  <si>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</si>
  <si>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</si>
  <si>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</si>
  <si>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</si>
  <si>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</si>
  <si>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</si>
  <si>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</si>
  <si>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</si>
  <si>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</si>
  <si>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</si>
  <si>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</si>
  <si>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</si>
  <si>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</si>
  <si>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</si>
  <si>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</si>
  <si>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</si>
  <si>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</si>
  <si>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</si>
  <si>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</si>
  <si>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</si>
  <si>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</si>
  <si>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</si>
  <si>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</si>
  <si>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</si>
  <si>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</si>
  <si>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</si>
  <si>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</si>
  <si>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</si>
  <si>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</si>
  <si>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</si>
  <si>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</si>
  <si>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</si>
  <si>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</si>
  <si>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</si>
  <si>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</si>
  <si>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</si>
  <si>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</si>
  <si>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</si>
  <si>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</si>
  <si>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</si>
  <si>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</si>
  <si>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</si>
  <si>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</si>
  <si>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</si>
  <si>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</si>
  <si>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</si>
  <si>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</si>
  <si>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</si>
  <si>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</si>
  <si>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</si>
  <si>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</si>
  <si>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</si>
  <si>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</si>
  <si>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</si>
  <si>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</si>
  <si>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</si>
  <si>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</si>
  <si>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</si>
  <si>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</si>
  <si>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</si>
  <si>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</si>
  <si>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</si>
  <si>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</si>
  <si>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</si>
  <si>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</si>
  <si>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</si>
  <si>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</si>
  <si>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</si>
  <si>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</si>
  <si>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</si>
  <si>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</si>
  <si>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</si>
  <si>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</si>
  <si>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</si>
  <si>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</si>
  <si>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</si>
  <si>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</si>
  <si>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</si>
  <si>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</si>
  <si>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</si>
  <si>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</si>
  <si>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</si>
  <si>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</si>
  <si>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</si>
  <si>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</si>
  <si>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</si>
  <si>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</si>
  <si>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</si>
  <si>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</si>
  <si>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</si>
  <si>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</si>
  <si>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</si>
  <si>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</si>
  <si>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</si>
  <si>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</si>
  <si>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</si>
  <si>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</si>
  <si>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</si>
  <si>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</si>
  <si>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</si>
  <si>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</si>
  <si>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</si>
  <si>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</si>
  <si>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</si>
  <si>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</si>
  <si>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</si>
  <si>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</si>
  <si>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</si>
  <si>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</si>
  <si>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</si>
  <si>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</si>
  <si>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</si>
  <si>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</si>
  <si>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</si>
  <si>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</si>
  <si>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</si>
  <si>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</si>
  <si>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</si>
  <si>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</si>
  <si>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</si>
  <si>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</si>
  <si>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</si>
  <si>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</si>
  <si>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</si>
  <si>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</si>
  <si>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</si>
  <si>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</si>
  <si>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</si>
  <si>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</si>
  <si>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</si>
  <si>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</si>
  <si>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</si>
  <si>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</si>
  <si>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</si>
  <si>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</si>
  <si>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</si>
  <si>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</si>
  <si>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</si>
  <si>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</si>
  <si>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</si>
  <si>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</si>
  <si>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</si>
  <si>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</si>
  <si>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</si>
  <si>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</si>
  <si>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</si>
  <si>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</si>
  <si>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</si>
  <si>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</si>
  <si>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</si>
  <si>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</si>
  <si>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</si>
  <si>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</si>
  <si>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</si>
  <si>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</si>
  <si>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</si>
  <si>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</si>
  <si>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</si>
  <si>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</si>
  <si>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</si>
  <si>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</si>
  <si>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</si>
  <si>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</si>
  <si>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</si>
  <si>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</si>
  <si>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</si>
  <si>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</si>
  <si>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</si>
  <si>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</si>
  <si>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</si>
  <si>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</si>
  <si>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</si>
  <si>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</si>
  <si>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</si>
  <si>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</si>
  <si>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</si>
  <si>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</si>
  <si>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</si>
  <si>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</si>
  <si>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</si>
  <si>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</si>
  <si>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</si>
  <si>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</si>
  <si>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</si>
  <si>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</si>
  <si>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</si>
  <si>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</si>
  <si>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</si>
  <si>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</si>
  <si>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</si>
  <si>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</si>
  <si>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</si>
  <si>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</si>
  <si>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</si>
  <si>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</si>
  <si>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</si>
  <si>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</si>
  <si>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</si>
  <si>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</si>
  <si>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</si>
  <si>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</si>
  <si>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</si>
  <si>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</si>
  <si>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</si>
  <si>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</si>
  <si>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</si>
  <si>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</si>
  <si>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</si>
  <si>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</si>
  <si>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</si>
  <si>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</si>
  <si>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</si>
  <si>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</si>
  <si>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</si>
  <si>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</si>
  <si>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</si>
  <si>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</si>
  <si>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</si>
  <si>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</si>
  <si>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</si>
  <si>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</si>
  <si>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</si>
  <si>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</si>
  <si>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</si>
  <si>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</si>
  <si>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</si>
  <si>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</si>
  <si>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</si>
  <si>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</si>
  <si>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</si>
  <si>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</si>
  <si>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</si>
  <si>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</si>
  <si>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</si>
  <si>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</si>
  <si>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</si>
  <si>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</si>
  <si>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</si>
  <si>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</si>
  <si>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</si>
  <si>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</si>
  <si>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</si>
  <si>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</si>
  <si>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</si>
  <si>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</si>
  <si>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</si>
  <si>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</si>
  <si>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</si>
  <si>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</si>
  <si>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</si>
  <si>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</si>
  <si>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</si>
  <si>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</si>
  <si>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</si>
  <si>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</si>
  <si>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</si>
  <si>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</si>
  <si>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</si>
  <si>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</si>
  <si>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</si>
  <si>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</si>
  <si>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</si>
  <si>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</si>
  <si>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</si>
  <si>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</si>
  <si>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</si>
  <si>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</si>
  <si>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</si>
  <si>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</si>
  <si>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</si>
  <si>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</si>
  <si>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</si>
  <si>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</si>
  <si>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</si>
  <si>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</si>
  <si>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</si>
  <si>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</si>
  <si>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</si>
  <si>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</si>
  <si>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</si>
  <si>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</si>
  <si>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</si>
  <si>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</si>
  <si>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</si>
  <si>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</si>
  <si>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</si>
  <si>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</si>
  <si>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</si>
  <si>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</si>
  <si>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</si>
  <si>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</si>
  <si>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</si>
  <si>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</si>
  <si>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</si>
  <si>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</si>
  <si>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</si>
  <si>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</si>
  <si>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</si>
  <si>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</si>
  <si>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</si>
  <si>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</si>
  <si>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</si>
  <si>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</si>
  <si>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</si>
  <si>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</si>
  <si>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</si>
  <si>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</si>
  <si>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</si>
  <si>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</si>
  <si>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</si>
  <si>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</si>
  <si>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</si>
  <si>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</si>
  <si>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</si>
  <si>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</si>
  <si>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</si>
  <si>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</si>
  <si>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</si>
  <si>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</si>
  <si>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</si>
  <si>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</si>
  <si>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</si>
  <si>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</si>
  <si>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</si>
  <si>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</si>
  <si>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</si>
  <si>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</si>
  <si>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</si>
  <si>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</si>
  <si>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</si>
  <si>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</si>
  <si>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</si>
  <si>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</si>
  <si>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</si>
  <si>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</si>
  <si>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</si>
  <si>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</si>
  <si>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</si>
  <si>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</si>
  <si>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</si>
  <si>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</si>
  <si>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</si>
  <si>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</si>
  <si>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</si>
  <si>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</si>
  <si>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</si>
  <si>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</si>
  <si>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</si>
  <si>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</si>
  <si>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</si>
  <si>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</si>
  <si>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</si>
  <si>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</si>
  <si>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</si>
  <si>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</si>
  <si>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</si>
  <si>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</si>
  <si>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</si>
  <si>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</si>
  <si>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</si>
  <si>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</si>
  <si>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</si>
  <si>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</si>
  <si>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</si>
  <si>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</si>
  <si>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</si>
  <si>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</si>
  <si>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</si>
  <si>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</si>
  <si>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</si>
  <si>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</si>
  <si>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</si>
  <si>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</si>
  <si>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</si>
  <si>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</si>
  <si>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</si>
  <si>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</si>
  <si>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</si>
  <si>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</si>
  <si>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</si>
  <si>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</si>
  <si>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</si>
  <si>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</si>
  <si>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</si>
  <si>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</si>
  <si>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</si>
  <si>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</si>
  <si>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</si>
  <si>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</si>
  <si>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</si>
  <si>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</si>
  <si>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</si>
  <si>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</si>
  <si>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</si>
  <si>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</si>
  <si>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</si>
  <si>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</si>
  <si>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</si>
  <si>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</si>
  <si>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</si>
  <si>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</si>
  <si>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</si>
  <si>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</si>
  <si>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</si>
  <si>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</si>
  <si>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</si>
  <si>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</si>
  <si>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</si>
  <si>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</si>
  <si>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</si>
  <si>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</si>
  <si>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</si>
  <si>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</si>
  <si>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</si>
  <si>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</si>
  <si>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</si>
  <si>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</si>
  <si>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</si>
  <si>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</si>
  <si>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</si>
  <si>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</si>
  <si>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</si>
  <si>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</si>
  <si>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</si>
  <si>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</si>
  <si>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</si>
  <si>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</si>
  <si>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</si>
  <si>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</si>
  <si>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</si>
  <si>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</si>
  <si>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</si>
  <si>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</si>
  <si>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</si>
  <si>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</si>
  <si>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</si>
  <si>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</si>
  <si>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</si>
  <si>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</si>
  <si>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</si>
  <si>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</si>
  <si>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</si>
  <si>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</si>
  <si>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</si>
  <si>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</si>
  <si>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</si>
  <si>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</si>
  <si>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</si>
  <si>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</si>
  <si>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</si>
  <si>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</si>
  <si>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</si>
  <si>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</si>
  <si>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</si>
  <si>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</si>
  <si>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</si>
  <si>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</si>
  <si>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</si>
  <si>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</si>
  <si>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</si>
  <si>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</si>
  <si>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</si>
  <si>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</si>
  <si>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</si>
  <si>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</si>
  <si>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</si>
  <si>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</si>
  <si>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</si>
  <si>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</si>
  <si>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</si>
  <si>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</si>
  <si>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</si>
  <si>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</si>
  <si>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</si>
  <si>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</si>
  <si>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</si>
  <si>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</si>
  <si>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</si>
  <si>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</si>
  <si>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</si>
  <si>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</si>
  <si>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</si>
  <si>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</si>
  <si>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</si>
  <si>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</si>
  <si>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</si>
  <si>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</si>
  <si>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</si>
  <si>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</si>
  <si>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</si>
  <si>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</si>
  <si>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</si>
  <si>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</si>
  <si>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</si>
  <si>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</si>
  <si>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</si>
  <si>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</si>
  <si>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</si>
  <si>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</si>
  <si>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</si>
  <si>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</si>
  <si>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</si>
  <si>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</si>
  <si>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</si>
  <si>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</si>
  <si>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</si>
  <si>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</si>
  <si>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</si>
  <si>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</si>
  <si>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</si>
  <si>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</si>
  <si>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</si>
  <si>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</si>
  <si>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</si>
  <si>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</si>
  <si>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</si>
  <si>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</si>
  <si>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</si>
  <si>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</si>
  <si>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</si>
  <si>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</si>
  <si>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</si>
  <si>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</si>
  <si>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</si>
  <si>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</si>
  <si>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</si>
  <si>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</si>
  <si>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</si>
  <si>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</si>
  <si>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</si>
  <si>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</si>
  <si>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</si>
  <si>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</si>
  <si>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</si>
  <si>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</si>
  <si>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</si>
  <si>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</si>
  <si>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</si>
  <si>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</si>
  <si>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</si>
  <si>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</si>
  <si>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</si>
  <si>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</si>
  <si>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</si>
  <si>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</si>
  <si>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</si>
  <si>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</si>
  <si>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</si>
  <si>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</si>
  <si>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</si>
  <si>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</si>
  <si>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</si>
  <si>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</si>
  <si>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</si>
  <si>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</si>
  <si>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</si>
  <si>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</si>
  <si>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</si>
  <si>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</si>
  <si>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</si>
  <si>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</si>
  <si>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</si>
  <si>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</si>
  <si>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</si>
  <si>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</si>
  <si>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</si>
  <si>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</si>
  <si>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</si>
  <si>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</si>
  <si>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</si>
  <si>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</si>
  <si>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</si>
  <si>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</si>
  <si>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</si>
  <si>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</si>
  <si>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</si>
  <si>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</si>
  <si>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</si>
  <si>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</si>
  <si>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</si>
  <si>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</si>
  <si>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</si>
  <si>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</si>
  <si>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</si>
  <si>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</si>
  <si>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</si>
  <si>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</si>
  <si>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</si>
  <si>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</si>
  <si>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</si>
  <si>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</si>
  <si>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</si>
  <si>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</si>
  <si>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</si>
  <si>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</si>
  <si>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</si>
  <si>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</si>
  <si>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</si>
  <si>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</si>
  <si>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</si>
  <si>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</si>
  <si>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</si>
  <si>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</si>
  <si>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</si>
  <si>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</si>
  <si>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</si>
  <si>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</si>
  <si>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</si>
  <si>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</si>
  <si>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</si>
  <si>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</si>
  <si>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</si>
  <si>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</si>
  <si>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</si>
  <si>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</si>
  <si>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</si>
  <si>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</si>
  <si>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</si>
  <si>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</si>
  <si>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</si>
  <si>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</si>
  <si>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</si>
  <si>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</si>
  <si>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</si>
  <si>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</si>
  <si>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</si>
  <si>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</si>
  <si>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</si>
  <si>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</si>
  <si>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</si>
  <si>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</si>
  <si>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</si>
  <si>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</si>
  <si>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</si>
  <si>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</si>
  <si>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</si>
  <si>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</si>
  <si>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</si>
  <si>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</si>
  <si>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</si>
  <si>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</si>
  <si>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</si>
  <si>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</si>
  <si>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</si>
  <si>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</si>
  <si>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</si>
  <si>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</si>
  <si>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</si>
  <si>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</si>
  <si>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</si>
  <si>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</si>
  <si>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</si>
  <si>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</si>
  <si>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</si>
  <si>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</si>
  <si>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</si>
  <si>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</si>
  <si>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</si>
  <si>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</si>
  <si>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</si>
  <si>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</si>
  <si>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</si>
  <si>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</si>
  <si>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</si>
  <si>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</si>
  <si>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</si>
  <si>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</si>
  <si>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</si>
  <si>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</si>
  <si>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</si>
  <si>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</si>
  <si>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</si>
  <si>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</si>
  <si>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</si>
  <si>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</si>
  <si>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</si>
  <si>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</si>
  <si>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</si>
  <si>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</si>
  <si>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</si>
  <si>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</si>
  <si>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</si>
  <si>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</si>
  <si>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</si>
  <si>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</si>
  <si>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</si>
  <si>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</si>
  <si>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</si>
  <si>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</si>
  <si>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</si>
  <si>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</si>
  <si>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</si>
  <si>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</si>
  <si>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</si>
  <si>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</si>
  <si>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</si>
  <si>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</si>
  <si>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</si>
  <si>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</si>
  <si>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</si>
  <si>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</si>
  <si>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</si>
  <si>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</si>
  <si>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</si>
  <si>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</si>
  <si>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</si>
  <si>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</si>
  <si>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</si>
  <si>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</si>
  <si>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</si>
  <si>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</si>
  <si>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</si>
  <si>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</si>
  <si>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</si>
  <si>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</si>
  <si>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</si>
  <si>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</si>
  <si>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</si>
  <si>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</si>
  <si>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</si>
  <si>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</si>
  <si>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</si>
  <si>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</si>
  <si>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</si>
  <si>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</si>
  <si>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</si>
  <si>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</si>
  <si>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</si>
  <si>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</si>
  <si>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</si>
  <si>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</si>
  <si>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</si>
  <si>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</si>
  <si>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</si>
  <si>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</si>
  <si>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</si>
  <si>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</si>
  <si>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</si>
  <si>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</si>
  <si>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</si>
  <si>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</si>
  <si>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</si>
  <si>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</si>
  <si>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</si>
  <si>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</si>
  <si>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</si>
  <si>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</si>
  <si>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</si>
  <si>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</si>
  <si>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</si>
  <si>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</si>
  <si>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</si>
  <si>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</si>
  <si>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</si>
  <si>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</si>
  <si>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</si>
  <si>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</si>
  <si>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</si>
  <si>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</si>
  <si>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</si>
  <si>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</si>
  <si>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</si>
  <si>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</si>
  <si>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</si>
  <si>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</si>
  <si>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</si>
  <si>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</si>
  <si>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</si>
  <si>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</si>
  <si>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</si>
  <si>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</si>
  <si>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</si>
  <si>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</si>
  <si>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</si>
  <si>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</si>
  <si>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</si>
  <si>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</si>
  <si>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</si>
  <si>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</si>
  <si>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</si>
  <si>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</si>
  <si>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</si>
  <si>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</si>
  <si>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</si>
  <si>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</si>
  <si>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</si>
  <si>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</si>
  <si>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</si>
  <si>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</si>
  <si>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</si>
  <si>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</si>
  <si>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</si>
  <si>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</si>
  <si>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</si>
  <si>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</si>
  <si>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</si>
  <si>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</si>
  <si>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</si>
  <si>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</si>
  <si>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</si>
  <si>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</si>
  <si>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</si>
  <si>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</si>
  <si>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</si>
  <si>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</si>
  <si>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</si>
  <si>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</si>
  <si>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</si>
  <si>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</si>
  <si>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</si>
  <si>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</si>
  <si>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</si>
  <si>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</si>
  <si>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</si>
  <si>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</si>
  <si>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</si>
  <si>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</si>
  <si>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</si>
  <si>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</si>
  <si>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</si>
  <si>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</si>
  <si>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</si>
  <si>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</si>
  <si>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</si>
  <si>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</si>
  <si>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</si>
  <si>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</si>
  <si>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</si>
  <si>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</si>
  <si>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</si>
  <si>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</si>
  <si>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</si>
  <si>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</si>
  <si>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</si>
  <si>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</si>
  <si>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</si>
  <si>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</si>
  <si>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</si>
  <si>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</si>
  <si>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</si>
  <si>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</si>
  <si>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</si>
  <si>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</si>
  <si>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</si>
  <si>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</si>
  <si>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</si>
  <si>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</si>
  <si>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</si>
  <si>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</si>
  <si>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</si>
  <si>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</si>
  <si>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</si>
  <si>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</si>
  <si>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</si>
  <si>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</si>
  <si>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</si>
  <si>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</si>
  <si>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</si>
  <si>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</si>
  <si>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</si>
  <si>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</si>
  <si>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</si>
  <si>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</si>
  <si>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</si>
  <si>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</si>
  <si>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</si>
  <si>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</si>
  <si>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</si>
  <si>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</si>
  <si>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</si>
  <si>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</si>
  <si>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</si>
  <si>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</si>
  <si>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</si>
  <si>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</si>
  <si>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</si>
  <si>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</si>
  <si>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</si>
  <si>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</si>
  <si>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</si>
  <si>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</si>
  <si>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</si>
  <si>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</si>
  <si>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</si>
  <si>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</si>
  <si>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</si>
  <si>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</si>
  <si>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</si>
  <si>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</si>
  <si>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</si>
  <si>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</si>
  <si>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</si>
  <si>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</si>
  <si>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</si>
  <si>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</si>
  <si>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</si>
  <si>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</si>
  <si>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</si>
  <si>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</si>
  <si>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</si>
  <si>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</si>
  <si>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</si>
  <si>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</si>
  <si>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</si>
  <si>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</si>
  <si>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</si>
  <si>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</si>
  <si>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</si>
  <si>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</si>
  <si>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</si>
  <si>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</si>
  <si>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</si>
  <si>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</si>
  <si>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</si>
  <si>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</si>
  <si>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</si>
  <si>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</si>
  <si>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</si>
  <si>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</si>
  <si>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</si>
  <si>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</si>
  <si>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</si>
  <si>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</si>
  <si>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</si>
  <si>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</si>
  <si>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</si>
  <si>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</si>
  <si>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</si>
  <si>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</si>
  <si>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</si>
  <si>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</si>
  <si>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</si>
  <si>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</si>
  <si>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</si>
  <si>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</si>
  <si>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</si>
  <si>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</si>
  <si>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</si>
  <si>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</si>
  <si>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</si>
  <si>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</si>
  <si>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</si>
  <si>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</si>
  <si>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</si>
  <si>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</si>
  <si>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</si>
  <si>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</si>
  <si>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</si>
  <si>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</si>
  <si>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</si>
  <si>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</si>
  <si>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</si>
  <si>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</si>
  <si>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</si>
  <si>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</si>
  <si>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</si>
  <si>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</si>
  <si>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</si>
  <si>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</si>
  <si>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</si>
  <si>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</si>
  <si>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</si>
  <si>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</si>
  <si>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</si>
  <si>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</si>
  <si>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</si>
  <si>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</si>
  <si>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</si>
  <si>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</si>
  <si>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</si>
  <si>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</si>
  <si>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</si>
  <si>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</si>
  <si>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</si>
  <si>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</si>
  <si>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</si>
  <si>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</si>
  <si>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</si>
  <si>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</si>
  <si>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</si>
  <si>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</si>
  <si>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</si>
  <si>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</si>
  <si>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</si>
  <si>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</si>
  <si>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</si>
  <si>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</si>
  <si>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</si>
  <si>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</si>
  <si>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</si>
  <si>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</si>
  <si>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</si>
  <si>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</si>
  <si>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</si>
  <si>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</si>
  <si>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</si>
  <si>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</si>
  <si>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</si>
  <si>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</si>
  <si>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</si>
  <si>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</si>
  <si>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</si>
  <si>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</si>
  <si>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</si>
  <si>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</si>
  <si>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</si>
  <si>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</si>
  <si>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</si>
  <si>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</si>
  <si>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</si>
  <si>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</si>
  <si>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</si>
  <si>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</si>
  <si>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</si>
  <si>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</si>
  <si>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</si>
  <si>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</si>
  <si>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</si>
  <si>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</si>
  <si>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</si>
  <si>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</si>
  <si>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</si>
  <si>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</si>
  <si>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</si>
  <si>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</si>
  <si>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</si>
  <si>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</si>
  <si>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</si>
  <si>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</si>
  <si>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</si>
  <si>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</si>
  <si>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</si>
  <si>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</si>
  <si>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</si>
  <si>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</si>
  <si>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</si>
  <si>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</si>
  <si>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</si>
  <si>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</si>
  <si>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</si>
  <si>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</si>
  <si>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</si>
  <si>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</si>
  <si>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</si>
  <si>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</si>
  <si>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</si>
  <si>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</si>
  <si>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</si>
  <si>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</si>
  <si>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</si>
  <si>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</si>
  <si>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</si>
  <si>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</si>
  <si>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</si>
  <si>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</si>
  <si>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</si>
  <si>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</si>
  <si>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</si>
  <si>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</si>
  <si>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</si>
  <si>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</si>
  <si>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</si>
  <si>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</si>
  <si>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</si>
  <si>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</si>
  <si>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</si>
  <si>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</si>
  <si>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</si>
  <si>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</si>
  <si>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</si>
  <si>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</si>
  <si>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</si>
  <si>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</si>
  <si>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</si>
  <si>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</si>
  <si>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</si>
  <si>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</si>
  <si>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</si>
  <si>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</si>
  <si>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</si>
  <si>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</si>
  <si>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</si>
  <si>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</si>
  <si>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</si>
  <si>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</si>
  <si>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</si>
  <si>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</si>
  <si>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</si>
  <si>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</si>
  <si>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</si>
  <si>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</si>
  <si>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</si>
  <si>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</si>
  <si>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</si>
  <si>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</si>
  <si>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</si>
  <si>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</si>
  <si>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</si>
  <si>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</si>
  <si>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</si>
  <si>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</si>
  <si>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</si>
  <si>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</si>
  <si>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</si>
  <si>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</si>
  <si>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</si>
  <si>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</si>
  <si>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</si>
  <si>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</si>
  <si>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</si>
  <si>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</si>
  <si>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</si>
  <si>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</si>
  <si>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</si>
  <si>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</si>
  <si>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</si>
  <si>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</si>
  <si>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</si>
  <si>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</si>
  <si>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</si>
  <si>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</si>
  <si>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</si>
  <si>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</si>
  <si>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</si>
  <si>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</si>
  <si>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</si>
  <si>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</si>
  <si>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</si>
  <si>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</si>
  <si>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</si>
  <si>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</si>
  <si>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</si>
  <si>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</si>
  <si>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</si>
  <si>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</si>
  <si>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</si>
  <si>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</si>
  <si>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</si>
  <si>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</si>
  <si>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</si>
  <si>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</si>
  <si>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</si>
  <si>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</si>
  <si>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</si>
  <si>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</si>
  <si>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</si>
  <si>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</si>
  <si>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</si>
  <si>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</si>
  <si>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</si>
  <si>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</si>
  <si>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</si>
  <si>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</si>
  <si>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</si>
  <si>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</si>
  <si>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</si>
  <si>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</si>
  <si>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</si>
  <si>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</si>
  <si>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</si>
  <si>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</si>
  <si>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</si>
  <si>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</si>
  <si>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</si>
  <si>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</si>
  <si>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</si>
  <si>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</si>
  <si>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</si>
  <si>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</si>
  <si>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</si>
  <si>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</si>
  <si>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</si>
  <si>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</si>
  <si>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</si>
  <si>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</si>
  <si>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</si>
  <si>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</si>
  <si>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</si>
  <si>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</si>
  <si>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</si>
  <si>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</si>
  <si>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</si>
  <si>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</si>
  <si>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</si>
  <si>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</si>
  <si>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</si>
  <si>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</si>
  <si>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</si>
  <si>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</si>
  <si>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</si>
  <si>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</si>
  <si>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</si>
  <si>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</si>
  <si>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</si>
  <si>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</si>
  <si>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</si>
  <si>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</si>
  <si>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</si>
  <si>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</si>
  <si>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</si>
  <si>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</si>
  <si>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</si>
  <si>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</si>
  <si>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</si>
  <si>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</si>
  <si>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</si>
  <si>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</si>
  <si>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</si>
  <si>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</si>
  <si>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</si>
  <si>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</si>
  <si>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</si>
  <si>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</si>
  <si>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</si>
  <si>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</si>
  <si>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</si>
  <si>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</si>
  <si>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</si>
  <si>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</si>
  <si>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</si>
  <si>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</si>
  <si>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</si>
  <si>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</si>
  <si>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</si>
  <si>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</si>
  <si>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</si>
  <si>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</si>
  <si>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</si>
  <si>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</si>
  <si>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</si>
  <si>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</si>
  <si>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</si>
  <si>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</si>
  <si>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</si>
  <si>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</si>
  <si>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</si>
  <si>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</si>
  <si>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</si>
  <si>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</si>
  <si>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</si>
  <si>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</si>
  <si>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</si>
  <si>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</si>
  <si>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</si>
  <si>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</si>
  <si>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</si>
  <si>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</si>
  <si>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</si>
  <si>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</si>
  <si>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</si>
  <si>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</si>
  <si>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</si>
  <si>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</si>
  <si>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</si>
  <si>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</si>
  <si>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</si>
  <si>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</si>
  <si>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</si>
  <si>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</si>
  <si>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</si>
  <si>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</si>
  <si>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</si>
  <si>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</si>
  <si>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</si>
  <si>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</si>
  <si>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</si>
  <si>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</si>
  <si>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</si>
  <si>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</si>
  <si>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</si>
  <si>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</si>
  <si>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</si>
  <si>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</si>
  <si>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</si>
  <si>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</si>
  <si>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</si>
  <si>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</si>
  <si>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</si>
  <si>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</si>
  <si>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</si>
  <si>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</si>
  <si>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</si>
  <si>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</si>
  <si>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</si>
  <si>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</si>
  <si>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</si>
  <si>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</si>
  <si>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</si>
  <si>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</si>
  <si>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</si>
  <si>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</si>
  <si>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</si>
  <si>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</si>
  <si>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</si>
  <si>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</si>
  <si>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</si>
  <si>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</si>
  <si>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</si>
  <si>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</si>
  <si>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</si>
  <si>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</si>
  <si>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</si>
  <si>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</si>
  <si>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</si>
  <si>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</si>
  <si>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</si>
  <si>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</si>
  <si>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</si>
  <si>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</si>
  <si>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</si>
  <si>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</si>
  <si>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</si>
  <si>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</si>
  <si>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</si>
  <si>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</si>
  <si>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</si>
  <si>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</si>
  <si>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</si>
  <si>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</si>
  <si>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</si>
  <si>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</si>
  <si>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</si>
  <si>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</si>
  <si>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</si>
  <si>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</si>
  <si>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</si>
  <si>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</si>
  <si>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</si>
  <si>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</si>
  <si>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</si>
  <si>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</si>
  <si>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</si>
  <si>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</si>
  <si>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</si>
  <si>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</si>
  <si>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</si>
  <si>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</si>
  <si>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</si>
  <si>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</si>
  <si>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</si>
  <si>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</si>
  <si>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</si>
  <si>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</si>
  <si>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</si>
  <si>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</si>
  <si>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</si>
  <si>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</si>
  <si>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</si>
  <si>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</si>
  <si>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</si>
  <si>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</si>
  <si>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</si>
  <si>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</si>
  <si>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</si>
  <si>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</si>
  <si>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</si>
  <si>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</si>
  <si>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</si>
  <si>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</si>
  <si>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</si>
  <si>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</si>
  <si>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</si>
  <si>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</si>
  <si>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</si>
  <si>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</si>
  <si>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</si>
  <si>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</si>
  <si>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</si>
  <si>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</si>
  <si>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</si>
  <si>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</si>
  <si>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</si>
  <si>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</si>
  <si>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</si>
  <si>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</si>
  <si>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</si>
  <si>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</si>
  <si>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</si>
  <si>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</si>
  <si>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</si>
  <si>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</si>
  <si>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</si>
  <si>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</si>
  <si>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</si>
  <si>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</si>
  <si>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</si>
  <si>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</si>
  <si>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</si>
  <si>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</si>
  <si>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</si>
  <si>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</si>
  <si>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</si>
  <si>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</si>
  <si>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</si>
  <si>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</si>
  <si>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</si>
  <si>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</si>
  <si>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</si>
  <si>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</si>
  <si>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</si>
  <si>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</si>
  <si>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</si>
  <si>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</si>
  <si>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</si>
  <si>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</si>
  <si>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</si>
  <si>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</si>
  <si>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</si>
  <si>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</si>
  <si>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</si>
  <si>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</si>
  <si>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</si>
  <si>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</si>
  <si>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</si>
  <si>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</si>
  <si>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</si>
  <si>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</si>
  <si>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</si>
  <si>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</si>
  <si>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</si>
  <si>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</si>
  <si>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</si>
  <si>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</si>
  <si>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</si>
  <si>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</si>
  <si>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</si>
  <si>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</si>
  <si>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</si>
  <si>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</si>
  <si>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</si>
  <si>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</si>
  <si>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</si>
  <si>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</si>
  <si>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</si>
  <si>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</si>
  <si>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</si>
  <si>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</si>
  <si>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</si>
  <si>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</si>
  <si>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</si>
  <si>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</si>
  <si>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</si>
  <si>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</si>
  <si>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</si>
  <si>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</si>
  <si>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</si>
  <si>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</si>
  <si>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</si>
  <si>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</si>
  <si>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</si>
  <si>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</si>
  <si>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</si>
  <si>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</si>
  <si>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</si>
  <si>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</si>
  <si>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</si>
  <si>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</si>
  <si>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</si>
  <si>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</si>
  <si>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</si>
  <si>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</si>
  <si>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</si>
  <si>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</si>
  <si>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</si>
  <si>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</si>
  <si>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</si>
  <si>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</si>
  <si>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</si>
  <si>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</si>
  <si>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</si>
  <si>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</si>
  <si>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</si>
  <si>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</si>
  <si>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</si>
  <si>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</si>
  <si>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</si>
  <si>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</si>
  <si>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</si>
  <si>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</si>
  <si>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</si>
  <si>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</si>
  <si>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</si>
  <si>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</si>
  <si>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</si>
  <si>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</si>
  <si>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</si>
  <si>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</si>
  <si>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</si>
  <si>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</si>
  <si>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</si>
  <si>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</si>
  <si>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</si>
  <si>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</si>
  <si>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</si>
  <si>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</si>
  <si>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</si>
  <si>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</si>
  <si>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</si>
  <si>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</si>
  <si>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</si>
  <si>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</si>
  <si>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</si>
  <si>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</si>
  <si>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</si>
  <si>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</si>
  <si>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</si>
  <si>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</si>
  <si>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</si>
  <si>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</si>
  <si>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</si>
  <si>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</si>
  <si>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</si>
  <si>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</si>
  <si>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</si>
  <si>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</si>
  <si>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</si>
  <si>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</si>
  <si>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</si>
  <si>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</si>
  <si>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</si>
  <si>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</si>
  <si>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</si>
  <si>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</si>
  <si>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</si>
  <si>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</si>
  <si>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</si>
  <si>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</si>
  <si>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</si>
  <si>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</si>
  <si>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</si>
  <si>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</si>
  <si>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</si>
  <si>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</si>
  <si>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</si>
  <si>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</si>
  <si>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</si>
  <si>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</si>
  <si>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</si>
  <si>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</si>
  <si>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</si>
  <si>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</si>
  <si>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</si>
  <si>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</si>
  <si>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</si>
  <si>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</si>
  <si>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</si>
  <si>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</si>
  <si>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</si>
  <si>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</si>
  <si>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</si>
  <si>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</si>
  <si>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</si>
  <si>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</si>
  <si>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</si>
  <si>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</si>
  <si>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</si>
  <si>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</si>
  <si>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</si>
  <si>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</si>
  <si>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</si>
  <si>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</si>
  <si>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</si>
  <si>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</si>
  <si>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</si>
  <si>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</si>
  <si>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</si>
  <si>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</si>
  <si>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</si>
  <si>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</si>
  <si>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</si>
  <si>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</si>
  <si>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</si>
  <si>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</si>
  <si>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</si>
  <si>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</si>
  <si>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</si>
  <si>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</si>
  <si>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</si>
  <si>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</si>
  <si>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</si>
  <si>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</si>
  <si>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</si>
  <si>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</si>
  <si>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</si>
  <si>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</si>
  <si>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</si>
  <si>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</si>
  <si>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</si>
  <si>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</si>
  <si>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</si>
  <si>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</si>
  <si>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</si>
  <si>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</si>
  <si>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</si>
  <si>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</si>
  <si>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</si>
  <si>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</si>
  <si>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</si>
  <si>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</si>
  <si>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</si>
  <si>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</si>
  <si>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</si>
  <si>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</si>
  <si>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</si>
  <si>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</si>
  <si>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</si>
  <si>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</si>
  <si>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</si>
  <si>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</si>
  <si>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</si>
  <si>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</si>
  <si>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</si>
  <si>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</si>
  <si>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</si>
  <si>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</si>
  <si>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</si>
  <si>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</si>
  <si>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</si>
  <si>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</si>
  <si>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</si>
  <si>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</si>
  <si>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</si>
  <si>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</si>
  <si>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</si>
  <si>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</si>
  <si>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</si>
  <si>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</si>
  <si>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</si>
  <si>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</si>
  <si>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</si>
  <si>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</si>
  <si>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</si>
  <si>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</si>
  <si>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</si>
  <si>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</si>
  <si>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</si>
  <si>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</si>
  <si>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</si>
  <si>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</si>
  <si>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</si>
  <si>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</si>
  <si>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</si>
  <si>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</si>
  <si>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</si>
  <si>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</si>
  <si>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</si>
  <si>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</si>
  <si>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</si>
  <si>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</si>
  <si>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</si>
  <si>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</si>
  <si>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</si>
  <si>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</si>
  <si>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</si>
  <si>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</si>
  <si>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</si>
  <si>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</si>
  <si>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</si>
  <si>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</si>
  <si>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</si>
  <si>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</si>
  <si>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</si>
  <si>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</si>
  <si>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</si>
  <si>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</si>
  <si>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</si>
  <si>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</si>
  <si>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</si>
  <si>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</si>
  <si>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</si>
  <si>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</si>
  <si>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</si>
  <si>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</si>
  <si>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</si>
  <si>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</si>
  <si>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</si>
  <si>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</si>
  <si>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</si>
  <si>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</si>
  <si>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</si>
  <si>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</si>
  <si>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</si>
  <si>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</si>
  <si>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</si>
  <si>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</si>
  <si>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</si>
  <si>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</si>
  <si>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</si>
  <si>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</si>
  <si>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</si>
  <si>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</si>
  <si>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</si>
  <si>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</si>
  <si>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</si>
  <si>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</si>
  <si>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</si>
  <si>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</si>
  <si>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</si>
  <si>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</si>
  <si>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</si>
  <si>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</si>
  <si>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</si>
  <si>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</si>
  <si>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</si>
  <si>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</si>
  <si>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</si>
  <si>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</si>
  <si>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</si>
  <si>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</si>
  <si>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</si>
  <si>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</si>
  <si>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</si>
  <si>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</si>
  <si>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</si>
  <si>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</si>
  <si>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</si>
  <si>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</si>
  <si>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</si>
  <si>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</si>
  <si>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</si>
  <si>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</si>
  <si>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</si>
  <si>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</si>
  <si>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</si>
  <si>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</si>
  <si>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</si>
  <si>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</si>
  <si>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</si>
  <si>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</si>
  <si>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</si>
  <si>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</si>
  <si>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</si>
  <si>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</si>
  <si>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</si>
  <si>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</si>
  <si>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</si>
  <si>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</si>
  <si>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</si>
  <si>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</si>
  <si>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</si>
  <si>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</si>
  <si>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</si>
  <si>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</si>
  <si>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</si>
  <si>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</si>
  <si>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</si>
  <si>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</si>
  <si>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</si>
  <si>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</si>
  <si>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</si>
  <si>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</si>
  <si>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</si>
  <si>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</si>
  <si>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</si>
  <si>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</si>
  <si>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</si>
  <si>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</si>
  <si>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</si>
  <si>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</si>
  <si>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</si>
  <si>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</si>
  <si>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</si>
  <si>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</si>
  <si>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</si>
  <si>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</si>
  <si>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</si>
  <si>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</si>
  <si>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</si>
  <si>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</si>
  <si>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</si>
  <si>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</si>
  <si>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</si>
  <si>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</si>
  <si>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</si>
  <si>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</si>
  <si>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</si>
  <si>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</si>
  <si>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</si>
  <si>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</si>
  <si>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</si>
  <si>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</si>
  <si>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</si>
  <si>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</si>
  <si>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</si>
  <si>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</si>
  <si>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</si>
  <si>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</si>
  <si>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</si>
  <si>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</si>
  <si>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</si>
  <si>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</si>
  <si>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</si>
  <si>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</si>
  <si>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</si>
  <si>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</si>
  <si>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</si>
  <si>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</si>
  <si>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</si>
  <si>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</si>
  <si>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</si>
  <si>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</si>
  <si>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</si>
  <si>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</si>
  <si>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</si>
  <si>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</si>
  <si>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</si>
  <si>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</si>
  <si>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</si>
  <si>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</si>
  <si>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</si>
  <si>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</si>
  <si>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</si>
  <si>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</si>
  <si>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</si>
  <si>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</si>
  <si>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</si>
  <si>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</si>
  <si>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</si>
  <si>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</si>
  <si>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</si>
  <si>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</si>
  <si>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</si>
  <si>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</si>
  <si>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</si>
  <si>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</si>
  <si>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</si>
  <si>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</si>
  <si>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</si>
  <si>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</si>
  <si>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</si>
  <si>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</si>
  <si>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</si>
  <si>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</si>
  <si>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</si>
  <si>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</si>
  <si>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</si>
  <si>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</si>
  <si>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</si>
  <si>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</si>
  <si>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</si>
  <si>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</si>
  <si>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</si>
  <si>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</si>
  <si>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</si>
  <si>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</si>
  <si>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</si>
  <si>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</si>
  <si>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</si>
  <si>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</si>
  <si>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</si>
  <si>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</si>
  <si>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</si>
  <si>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</si>
  <si>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</si>
  <si>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</si>
  <si>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</si>
  <si>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</si>
  <si>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</si>
  <si>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</si>
  <si>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</si>
  <si>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</si>
  <si>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</si>
  <si>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</si>
  <si>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</si>
  <si>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</si>
  <si>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</si>
  <si>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</si>
  <si>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</si>
  <si>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</si>
  <si>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</si>
  <si>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</si>
  <si>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</si>
  <si>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</si>
  <si>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</si>
  <si>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</si>
  <si>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</si>
  <si>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</si>
  <si>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</si>
  <si>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</si>
  <si>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</si>
  <si>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</si>
  <si>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</si>
  <si>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</si>
  <si>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</si>
  <si>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</si>
  <si>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</si>
  <si>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</si>
  <si>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</si>
  <si>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</si>
  <si>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</si>
  <si>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</si>
  <si>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</si>
  <si>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</si>
  <si>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</si>
  <si>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</si>
  <si>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</si>
  <si>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</si>
  <si>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</si>
  <si>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</si>
  <si>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</si>
  <si>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</si>
  <si>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</si>
  <si>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</si>
  <si>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</si>
  <si>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</si>
  <si>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</si>
  <si>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</si>
  <si>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</si>
  <si>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</si>
  <si>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</si>
  <si>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</si>
  <si>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</si>
  <si>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</si>
  <si>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</si>
  <si>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</si>
  <si>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</si>
  <si>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</si>
  <si>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</si>
  <si>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</si>
  <si>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</si>
  <si>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</si>
  <si>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</si>
  <si>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</si>
  <si>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</si>
  <si>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</si>
  <si>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</si>
  <si>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</si>
  <si>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</si>
  <si>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</si>
  <si>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</si>
  <si>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</si>
  <si>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</si>
  <si>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</si>
  <si>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</si>
  <si>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</si>
  <si>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</si>
  <si>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</si>
  <si>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</si>
  <si>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</si>
  <si>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</si>
  <si>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</si>
  <si>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</si>
  <si>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</si>
  <si>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</si>
  <si>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</si>
  <si>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</si>
  <si>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</si>
  <si>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</si>
  <si>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</si>
  <si>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</si>
  <si>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</si>
  <si>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</si>
  <si>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</si>
  <si>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</si>
  <si>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</si>
  <si>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</si>
  <si>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</si>
  <si>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</si>
  <si>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</si>
  <si>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</si>
  <si>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</si>
  <si>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</si>
  <si>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</si>
  <si>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</si>
  <si>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</si>
  <si>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</si>
  <si>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</si>
  <si>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</si>
  <si>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</si>
  <si>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</si>
  <si>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</si>
  <si>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</si>
  <si>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</si>
  <si>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</si>
  <si>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</si>
  <si>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</si>
  <si>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</si>
  <si>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</si>
  <si>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</si>
  <si>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</si>
  <si>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</si>
  <si>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</si>
  <si>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</si>
  <si>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</si>
  <si>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</si>
  <si>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</si>
  <si>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</si>
  <si>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</si>
  <si>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</si>
  <si>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</si>
  <si>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</si>
  <si>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</si>
  <si>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</si>
  <si>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</si>
  <si>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</si>
  <si>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</si>
  <si>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</si>
  <si>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</si>
  <si>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</si>
  <si>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</si>
  <si>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</si>
  <si>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</si>
  <si>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</si>
  <si>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</si>
  <si>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</si>
  <si>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</si>
  <si>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</si>
  <si>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</si>
  <si>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</si>
  <si>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</si>
  <si>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</si>
  <si>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</si>
  <si>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</si>
  <si>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</si>
  <si>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</si>
  <si>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</si>
  <si>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</si>
  <si>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</si>
  <si>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</si>
  <si>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</si>
  <si>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</si>
  <si>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</si>
  <si>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</si>
  <si>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</si>
  <si>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</si>
  <si>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</si>
  <si>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</si>
  <si>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</si>
  <si>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</si>
  <si>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</si>
  <si>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</si>
  <si>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</si>
  <si>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</si>
  <si>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</si>
  <si>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</si>
  <si>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</si>
  <si>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</si>
  <si>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</si>
  <si>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</si>
  <si>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</si>
  <si>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</si>
  <si>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</si>
  <si>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</si>
  <si>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</si>
  <si>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</si>
  <si>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</si>
  <si>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</si>
  <si>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</si>
  <si>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</si>
  <si>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</si>
  <si>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</si>
  <si>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</si>
  <si>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</si>
  <si>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</si>
  <si>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</si>
  <si>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</si>
  <si>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</si>
  <si>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</si>
  <si>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</si>
  <si>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</si>
  <si>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</si>
  <si>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</si>
  <si>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</si>
  <si>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</si>
  <si>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</si>
  <si>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</si>
  <si>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</si>
  <si>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</si>
  <si>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</si>
  <si>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</si>
  <si>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</si>
  <si>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</si>
  <si>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</si>
  <si>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</si>
  <si>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</si>
  <si>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</si>
  <si>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</si>
  <si>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</si>
  <si>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</si>
  <si>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</si>
  <si>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</si>
  <si>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</si>
  <si>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</si>
  <si>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</si>
  <si>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</si>
  <si>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</si>
  <si>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</si>
  <si>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</si>
  <si>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</si>
  <si>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</si>
  <si>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</si>
  <si>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</si>
  <si>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</si>
  <si>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</si>
  <si>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</si>
  <si>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</si>
  <si>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</si>
  <si>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</si>
  <si>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</si>
  <si>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</si>
  <si>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</si>
  <si>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</si>
  <si>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</si>
  <si>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</si>
  <si>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</si>
  <si>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</si>
  <si>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</si>
  <si>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</si>
  <si>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</si>
  <si>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</si>
  <si>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</si>
  <si>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</si>
  <si>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</si>
  <si>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</si>
  <si>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</si>
  <si>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</si>
  <si>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</si>
  <si>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</si>
  <si>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</si>
  <si>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</si>
  <si>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</si>
  <si>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</si>
  <si>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</si>
  <si>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</si>
  <si>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</si>
  <si>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</si>
  <si>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</si>
  <si>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</si>
  <si>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</si>
  <si>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</si>
  <si>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</si>
  <si>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</si>
  <si>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</si>
  <si>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</si>
  <si>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</si>
  <si>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</si>
  <si>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</si>
  <si>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</si>
  <si>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</si>
  <si>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</si>
  <si>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</si>
  <si>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</si>
  <si>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</si>
  <si>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</si>
  <si>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</si>
  <si>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</si>
  <si>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</si>
  <si>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</si>
  <si>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</si>
  <si>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</si>
  <si>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</si>
  <si>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</si>
  <si>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</si>
  <si>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</si>
  <si>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</si>
  <si>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</si>
  <si>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</si>
  <si>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</si>
  <si>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</si>
  <si>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</si>
  <si>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</si>
  <si>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</si>
  <si>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</si>
  <si>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</si>
  <si>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</si>
  <si>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</si>
  <si>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</si>
  <si>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</si>
  <si>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</si>
  <si>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</si>
  <si>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</si>
  <si>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</si>
  <si>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</si>
  <si>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</si>
  <si>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</si>
  <si>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</si>
  <si>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</si>
  <si>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</si>
  <si>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</si>
  <si>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</si>
  <si>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</si>
  <si>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</si>
  <si>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</si>
  <si>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</si>
  <si>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</si>
  <si>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</si>
  <si>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</si>
  <si>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</si>
  <si>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</si>
  <si>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</si>
  <si>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</si>
  <si>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</si>
  <si>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</si>
  <si>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</si>
  <si>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</si>
  <si>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</si>
  <si>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</si>
  <si>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</si>
  <si>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</si>
  <si>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</si>
  <si>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</si>
  <si>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</si>
  <si>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</si>
  <si>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</si>
  <si>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</si>
  <si>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</si>
  <si>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</si>
  <si>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</si>
  <si>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</si>
  <si>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</si>
  <si>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</si>
  <si>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</si>
  <si>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</si>
  <si>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</si>
  <si>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</si>
  <si>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</si>
  <si>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</si>
  <si>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</si>
  <si>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</si>
  <si>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</si>
  <si>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</si>
  <si>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</si>
  <si>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</si>
  <si>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</si>
  <si>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</si>
  <si>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</si>
  <si>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</si>
  <si>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</si>
  <si>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</si>
  <si>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</si>
  <si>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</si>
  <si>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</si>
  <si>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</si>
  <si>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</si>
  <si>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</si>
  <si>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</si>
  <si>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</si>
  <si>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</si>
  <si>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</si>
  <si>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</si>
  <si>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</si>
  <si>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</si>
  <si>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</si>
  <si>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</si>
  <si>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</si>
  <si>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</si>
  <si>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</si>
  <si>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</si>
  <si>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</si>
  <si>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</si>
  <si>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</si>
  <si>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</si>
  <si>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</si>
  <si>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</si>
  <si>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</si>
  <si>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</si>
  <si>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</si>
  <si>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</si>
  <si>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</si>
  <si>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</si>
  <si>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</si>
  <si>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</si>
  <si>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</si>
  <si>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</si>
  <si>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</si>
  <si>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</si>
  <si>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</si>
  <si>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</si>
  <si>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</si>
  <si>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</si>
  <si>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</si>
  <si>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</si>
  <si>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</si>
  <si>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</si>
  <si>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</si>
  <si>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</si>
  <si>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</si>
  <si>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</si>
  <si>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</si>
  <si>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</si>
  <si>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</si>
  <si>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</si>
  <si>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</si>
  <si>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</si>
  <si>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</si>
  <si>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</si>
  <si>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</si>
  <si>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</si>
  <si>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</si>
  <si>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</si>
  <si>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</si>
  <si>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</si>
  <si>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</si>
  <si>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</si>
  <si>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</si>
  <si>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</si>
  <si>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</si>
  <si>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</si>
  <si>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</si>
  <si>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</si>
  <si>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</si>
  <si>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</si>
  <si>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</si>
  <si>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</si>
  <si>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</si>
  <si>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</si>
  <si>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</si>
  <si>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</si>
  <si>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</si>
  <si>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</si>
  <si>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</si>
  <si>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</si>
  <si>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</si>
  <si>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</si>
  <si>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</si>
  <si>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</si>
  <si>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</si>
  <si>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</si>
  <si>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</si>
  <si>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</si>
  <si>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</si>
  <si>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</si>
  <si>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</si>
  <si>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</si>
  <si>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</si>
  <si>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</si>
  <si>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</si>
  <si>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</si>
  <si>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</si>
  <si>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</si>
  <si>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</si>
  <si>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</si>
  <si>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</si>
  <si>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</si>
  <si>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</si>
  <si>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</si>
  <si>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</si>
  <si>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</si>
  <si>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</si>
  <si>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</si>
  <si>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</si>
  <si>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</si>
  <si>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</si>
  <si>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</si>
  <si>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</si>
  <si>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</si>
  <si>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</si>
  <si>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</si>
  <si>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</si>
  <si>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</si>
  <si>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</si>
  <si>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</si>
  <si>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</si>
  <si>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</si>
  <si>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</si>
  <si>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</si>
  <si>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</si>
  <si>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</si>
  <si>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</si>
  <si>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</si>
  <si>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</si>
  <si>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</si>
  <si>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</si>
  <si>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</si>
  <si>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</si>
  <si>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</si>
  <si>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</si>
  <si>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</si>
  <si>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</si>
  <si>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</si>
  <si>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</si>
  <si>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</si>
  <si>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</si>
  <si>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</si>
  <si>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</si>
  <si>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</si>
  <si>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</si>
  <si>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</si>
  <si>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</si>
  <si>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</si>
  <si>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</si>
  <si>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</si>
  <si>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</si>
  <si>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</si>
  <si>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</si>
  <si>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</si>
  <si>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</si>
  <si>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</si>
  <si>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</si>
  <si>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</si>
  <si>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</si>
  <si>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</si>
  <si>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</si>
  <si>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</si>
  <si>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</si>
  <si>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</si>
  <si>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</si>
  <si>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</si>
  <si>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</si>
  <si>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</si>
  <si>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</si>
  <si>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</si>
  <si>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</si>
  <si>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</si>
  <si>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</si>
  <si>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</si>
  <si>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</si>
  <si>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</si>
  <si>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</si>
  <si>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</si>
  <si>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</si>
  <si>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</si>
  <si>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</si>
  <si>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</si>
  <si>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</si>
  <si>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</si>
  <si>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</si>
  <si>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</si>
  <si>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</si>
  <si>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</si>
  <si>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</si>
  <si>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</si>
  <si>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</si>
  <si>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</si>
  <si>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</si>
  <si>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</si>
  <si>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</si>
  <si>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</si>
  <si>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</si>
  <si>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</si>
  <si>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</si>
  <si>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</si>
  <si>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</si>
  <si>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</si>
  <si>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</si>
  <si>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</si>
  <si>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</si>
  <si>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</si>
  <si>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</si>
  <si>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</si>
  <si>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</si>
  <si>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</si>
  <si>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</si>
  <si>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</si>
  <si>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</si>
  <si>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</si>
  <si>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</si>
  <si>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</si>
  <si>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</si>
  <si>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</si>
  <si>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</si>
  <si>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</si>
  <si>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</si>
  <si>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</si>
  <si>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</si>
  <si>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</si>
  <si>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</si>
  <si>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</si>
  <si>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</si>
  <si>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</si>
  <si>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</si>
  <si>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</si>
  <si>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</si>
  <si>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</si>
  <si>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</si>
  <si>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</si>
  <si>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</si>
  <si>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</si>
  <si>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</si>
  <si>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</si>
  <si>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</si>
  <si>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</si>
  <si>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</si>
  <si>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</si>
  <si>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</si>
  <si>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</si>
  <si>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</si>
  <si>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</si>
  <si>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</si>
  <si>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</si>
  <si>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</si>
  <si>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</si>
  <si>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</si>
  <si>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</si>
  <si>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</si>
  <si>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</si>
  <si>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</si>
  <si>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</si>
  <si>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</si>
  <si>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</si>
  <si>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</si>
  <si>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</si>
  <si>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</si>
  <si>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</si>
  <si>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</si>
  <si>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</si>
  <si>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</si>
  <si>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</si>
  <si>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</si>
  <si>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</si>
  <si>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</si>
  <si>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</si>
  <si>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</si>
  <si>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</si>
  <si>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</si>
  <si>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</si>
  <si>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</si>
  <si>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</si>
  <si>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</si>
  <si>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</si>
  <si>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</si>
  <si>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</si>
  <si>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</si>
  <si>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</si>
  <si>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</si>
  <si>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</si>
  <si>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</si>
  <si>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</si>
  <si>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</si>
  <si>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</si>
  <si>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</si>
  <si>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</si>
  <si>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</si>
  <si>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</si>
  <si>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</si>
  <si>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</si>
  <si>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</si>
  <si>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</si>
  <si>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</si>
  <si>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</si>
  <si>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</si>
  <si>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</si>
  <si>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</si>
  <si>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</si>
  <si>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</si>
  <si>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</si>
  <si>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</si>
  <si>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</si>
  <si>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</si>
  <si>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</si>
  <si>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</si>
  <si>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</si>
  <si>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</si>
  <si>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</si>
  <si>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</si>
  <si>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</si>
  <si>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</si>
  <si>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</si>
  <si>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</si>
  <si>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</si>
  <si>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</si>
  <si>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</si>
  <si>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</si>
  <si>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</si>
  <si>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</si>
  <si>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</si>
  <si>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</si>
  <si>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</si>
  <si>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</si>
  <si>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</si>
  <si>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</si>
  <si>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</si>
  <si>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</si>
  <si>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</si>
  <si>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</si>
  <si>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</si>
  <si>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</si>
  <si>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</si>
  <si>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</si>
  <si>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</si>
  <si>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</si>
  <si>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</si>
  <si>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</si>
  <si>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</si>
  <si>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</si>
  <si>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</si>
  <si>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</si>
  <si>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</si>
  <si>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</si>
  <si>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</si>
  <si>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</si>
  <si>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</si>
  <si>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</si>
  <si>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</si>
  <si>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</si>
  <si>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</si>
  <si>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</si>
  <si>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</si>
  <si>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</si>
  <si>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</si>
  <si>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</si>
  <si>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</si>
  <si>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</si>
  <si>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</si>
  <si>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</si>
  <si>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</si>
  <si>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</si>
  <si>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</si>
  <si>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</si>
  <si>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</si>
  <si>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</si>
  <si>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</si>
  <si>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</si>
  <si>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</si>
  <si>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</si>
  <si>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</si>
  <si>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</si>
  <si>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</si>
  <si>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</si>
  <si>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</si>
  <si>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</si>
  <si>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</si>
  <si>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</si>
  <si>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</si>
  <si>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</si>
  <si>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</si>
  <si>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</si>
  <si>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</si>
  <si>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</si>
  <si>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</si>
  <si>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</si>
  <si>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</si>
  <si>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</si>
  <si>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</si>
  <si>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</si>
  <si>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</si>
  <si>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</si>
  <si>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</si>
  <si>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</si>
  <si>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</si>
  <si>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</si>
  <si>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</si>
  <si>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</si>
  <si>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</si>
  <si>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</si>
  <si>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</si>
  <si>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</si>
  <si>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</si>
  <si>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</si>
  <si>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</si>
  <si>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</si>
  <si>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</si>
  <si>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</si>
  <si>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</si>
  <si>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</si>
  <si>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</si>
  <si>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</si>
  <si>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</si>
  <si>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</si>
  <si>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</si>
  <si>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</si>
  <si>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</si>
  <si>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</si>
  <si>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</si>
  <si>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</si>
  <si>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</si>
  <si>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</si>
  <si>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</si>
  <si>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</si>
  <si>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</si>
  <si>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</si>
  <si>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</si>
  <si>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</si>
  <si>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</si>
  <si>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</si>
  <si>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</si>
  <si>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</si>
  <si>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</si>
  <si>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</si>
  <si>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</si>
  <si>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</si>
  <si>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</si>
  <si>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</si>
  <si>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</si>
  <si>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</si>
  <si>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</si>
  <si>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</si>
  <si>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</si>
  <si>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</si>
  <si>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</si>
  <si>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</si>
  <si>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</si>
  <si>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</si>
  <si>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</si>
  <si>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</si>
  <si>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</si>
  <si>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</si>
  <si>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</si>
  <si>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</si>
  <si>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</si>
  <si>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</si>
  <si>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</si>
  <si>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</si>
  <si>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</si>
  <si>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</si>
  <si>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</si>
  <si>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</si>
  <si>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</si>
  <si>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</si>
  <si>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</si>
  <si>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</si>
  <si>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</si>
  <si>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</si>
  <si>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</si>
  <si>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</si>
  <si>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</si>
  <si>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</si>
  <si>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</si>
  <si>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</si>
  <si>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</si>
  <si>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</si>
  <si>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</si>
  <si>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</si>
  <si>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</si>
  <si>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</si>
  <si>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</si>
  <si>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</si>
  <si>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</si>
  <si>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</si>
  <si>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</si>
  <si>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</si>
  <si>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</si>
  <si>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</si>
  <si>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</si>
  <si>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</si>
  <si>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</si>
  <si>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</si>
  <si>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</si>
  <si>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</si>
  <si>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</si>
  <si>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</si>
  <si>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</si>
  <si>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</si>
  <si>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</si>
  <si>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</si>
  <si>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</si>
  <si>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</si>
  <si>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</si>
  <si>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</si>
  <si>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</si>
  <si>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</si>
  <si>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</si>
  <si>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</si>
  <si>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</si>
  <si>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</si>
  <si>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</si>
  <si>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</si>
  <si>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</si>
  <si>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</si>
  <si>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</si>
  <si>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</si>
  <si>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</si>
  <si>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</si>
  <si>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</si>
  <si>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</si>
  <si>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</si>
  <si>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</si>
  <si>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</si>
  <si>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</si>
  <si>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</si>
  <si>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</si>
  <si>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</si>
  <si>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</si>
  <si>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</si>
  <si>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</si>
  <si>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</si>
  <si>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</si>
  <si>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</si>
  <si>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</si>
  <si>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</si>
  <si>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</si>
  <si>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</si>
  <si>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</si>
  <si>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</si>
  <si>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</si>
  <si>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</si>
  <si>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</si>
  <si>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</si>
  <si>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</si>
  <si>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</si>
  <si>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</si>
  <si>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</si>
  <si>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</si>
  <si>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</si>
  <si>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</si>
  <si>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</si>
  <si>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</si>
  <si>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</si>
  <si>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</si>
  <si>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</si>
  <si>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</si>
  <si>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</si>
  <si>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</si>
  <si>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</si>
  <si>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</si>
  <si>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</si>
  <si>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</si>
  <si>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</si>
  <si>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</si>
  <si>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</si>
  <si>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</si>
  <si>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</si>
  <si>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</si>
  <si>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</si>
  <si>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</si>
  <si>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</si>
  <si>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</si>
  <si>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</si>
  <si>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</si>
  <si>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</si>
  <si>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</si>
  <si>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</si>
  <si>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</si>
  <si>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</si>
  <si>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</si>
  <si>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</si>
  <si>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</si>
  <si>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</si>
  <si>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</si>
  <si>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</si>
  <si>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</si>
  <si>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</si>
  <si>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</si>
  <si>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</si>
  <si>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</si>
  <si>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</si>
  <si>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</si>
  <si>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</si>
  <si>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</si>
  <si>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</si>
  <si>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</si>
  <si>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</si>
  <si>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</si>
  <si>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</si>
  <si>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</si>
  <si>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</si>
  <si>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</si>
  <si>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</si>
  <si>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</si>
  <si>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</si>
  <si>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</si>
  <si>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</si>
  <si>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</si>
  <si>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</si>
  <si>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</si>
  <si>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</si>
  <si>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</si>
  <si>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</si>
  <si>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</si>
  <si>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</si>
  <si>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</si>
  <si>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</si>
  <si>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</si>
  <si>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</si>
  <si>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</si>
  <si>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</si>
  <si>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</si>
  <si>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</si>
  <si>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</si>
  <si>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</si>
  <si>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</si>
  <si>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</si>
  <si>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</si>
  <si>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</si>
  <si>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</si>
  <si>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</si>
  <si>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</si>
  <si>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</si>
  <si>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</si>
  <si>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</si>
  <si>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</si>
  <si>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</si>
  <si>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</si>
  <si>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</si>
  <si>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</si>
  <si>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</si>
  <si>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</si>
  <si>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</si>
  <si>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</si>
  <si>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</si>
  <si>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</si>
  <si>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</si>
  <si>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</si>
  <si>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</si>
  <si>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</si>
  <si>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</si>
  <si>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</si>
  <si>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</si>
  <si>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</si>
  <si>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</si>
  <si>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</si>
  <si>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</si>
  <si>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</si>
  <si>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</si>
  <si>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</si>
  <si>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</si>
  <si>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</si>
  <si>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</si>
  <si>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</si>
  <si>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</si>
  <si>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</si>
  <si>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</si>
  <si>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</si>
  <si>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</si>
  <si>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</si>
  <si>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</si>
  <si>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</si>
  <si>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</si>
  <si>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</si>
  <si>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</si>
  <si>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</si>
  <si>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</si>
  <si>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</si>
  <si>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</si>
  <si>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</si>
  <si>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</si>
  <si>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</si>
  <si>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</si>
  <si>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</si>
  <si>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</si>
  <si>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</si>
  <si>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</si>
  <si>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</si>
  <si>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</si>
  <si>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</si>
  <si>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</si>
  <si>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</si>
  <si>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</si>
  <si>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</si>
  <si>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</si>
  <si>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</si>
  <si>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</si>
  <si>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</si>
  <si>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</si>
  <si>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</si>
  <si>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</si>
  <si>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</si>
  <si>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</si>
  <si>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</si>
  <si>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</si>
  <si>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</si>
  <si>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</si>
  <si>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</si>
  <si>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</si>
  <si>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</si>
  <si>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</si>
  <si>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</si>
  <si>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</si>
  <si>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</si>
  <si>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</si>
  <si>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</si>
  <si>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</si>
  <si>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</si>
  <si>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</si>
  <si>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</si>
  <si>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</si>
  <si>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</si>
  <si>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</si>
  <si>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</si>
  <si>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</si>
  <si>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</si>
  <si>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</si>
  <si>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</si>
  <si>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</si>
  <si>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</si>
  <si>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</si>
  <si>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</si>
  <si>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</si>
  <si>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</si>
  <si>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</si>
  <si>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</si>
  <si>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</si>
  <si>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</si>
  <si>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</si>
  <si>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</si>
  <si>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</si>
  <si>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</si>
  <si>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</si>
  <si>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</si>
  <si>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</si>
  <si>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</si>
  <si>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</si>
  <si>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</si>
  <si>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</si>
  <si>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</si>
  <si>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</si>
  <si>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</si>
  <si>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</si>
  <si>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</si>
  <si>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</si>
  <si>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</si>
  <si>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</si>
  <si>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</si>
  <si>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</si>
  <si>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</si>
  <si>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</si>
  <si>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</si>
  <si>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</si>
  <si>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</si>
  <si>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</si>
  <si>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</si>
  <si>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</si>
  <si>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</si>
  <si>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</si>
  <si>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</si>
  <si>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</si>
  <si>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</si>
  <si>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</si>
  <si>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</si>
  <si>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</si>
  <si>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</si>
  <si>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</si>
  <si>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</si>
  <si>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</si>
  <si>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</si>
  <si>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</si>
  <si>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</si>
  <si>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</si>
  <si>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</si>
  <si>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</si>
  <si>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</si>
  <si>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</si>
  <si>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</si>
  <si>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</si>
  <si>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</si>
  <si>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</si>
  <si>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</si>
  <si>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</si>
  <si>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</si>
  <si>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</si>
  <si>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</si>
  <si>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</si>
  <si>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</si>
  <si>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</si>
  <si>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</si>
  <si>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</si>
  <si>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</si>
  <si>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</si>
  <si>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</si>
  <si>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</si>
  <si>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</si>
  <si>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</si>
  <si>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</si>
  <si>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</si>
  <si>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</si>
  <si>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</si>
  <si>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</si>
  <si>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</si>
  <si>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</si>
  <si>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</si>
  <si>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</si>
  <si>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</si>
  <si>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</si>
  <si>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</si>
  <si>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</si>
  <si>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</si>
  <si>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</si>
  <si>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</si>
  <si>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</si>
  <si>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</si>
  <si>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</si>
  <si>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</si>
  <si>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</si>
  <si>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</si>
  <si>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</si>
  <si>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</si>
  <si>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</si>
  <si>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</si>
  <si>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</si>
  <si>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</si>
  <si>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</si>
  <si>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</si>
  <si>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</si>
  <si>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</si>
  <si>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</si>
  <si>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</si>
  <si>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</si>
  <si>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</si>
  <si>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</si>
  <si>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</si>
  <si>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</si>
  <si>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</si>
  <si>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</si>
  <si>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</si>
  <si>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</si>
  <si>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</si>
  <si>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</si>
  <si>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</si>
  <si>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</si>
  <si>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</si>
  <si>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</si>
  <si>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</si>
  <si>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</si>
  <si>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</si>
  <si>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</si>
  <si>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</si>
  <si>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</si>
  <si>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</si>
  <si>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</si>
  <si>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</si>
  <si>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</si>
  <si>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</si>
  <si>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</si>
  <si>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</si>
  <si>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</si>
  <si>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</si>
  <si>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</si>
  <si>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</si>
  <si>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</si>
  <si>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</si>
  <si>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</si>
  <si>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</si>
  <si>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</si>
  <si>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</si>
  <si>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</si>
  <si>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</si>
  <si>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</si>
  <si>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</si>
  <si>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</si>
  <si>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</si>
  <si>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</si>
  <si>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</si>
  <si>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</si>
  <si>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</si>
  <si>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</si>
  <si>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</si>
  <si>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</si>
  <si>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</si>
  <si>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</si>
  <si>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</si>
  <si>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</si>
  <si>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</si>
  <si>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</si>
  <si>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</si>
  <si>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</si>
  <si>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</si>
  <si>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</si>
  <si>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</si>
  <si>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</si>
  <si>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</si>
  <si>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</si>
  <si>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</si>
  <si>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</si>
  <si>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</si>
  <si>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</si>
  <si>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</si>
  <si>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</si>
  <si>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</si>
  <si>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</si>
  <si>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</si>
  <si>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</si>
  <si>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</si>
  <si>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</si>
  <si>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</si>
  <si>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</si>
  <si>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</si>
  <si>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</si>
  <si>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</si>
  <si>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</si>
  <si>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</si>
  <si>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</si>
  <si>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</si>
  <si>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</si>
  <si>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</si>
  <si>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</si>
  <si>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</si>
  <si>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</si>
  <si>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</si>
  <si>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</si>
  <si>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</si>
  <si>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</si>
  <si>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</si>
  <si>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</si>
  <si>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</si>
  <si>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</si>
  <si>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</si>
  <si>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</si>
  <si>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</si>
  <si>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</si>
  <si>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</si>
  <si>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</si>
  <si>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</si>
  <si>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</si>
  <si>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</si>
  <si>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</si>
  <si>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</si>
  <si>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</si>
  <si>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</si>
  <si>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</si>
  <si>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</si>
  <si>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</si>
  <si>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</si>
  <si>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</si>
  <si>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</si>
  <si>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</si>
  <si>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</si>
  <si>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</si>
  <si>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</si>
  <si>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</si>
  <si>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</si>
  <si>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</si>
  <si>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</si>
  <si>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</si>
  <si>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</si>
  <si>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</si>
  <si>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</si>
  <si>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</si>
  <si>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</si>
  <si>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</si>
  <si>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</si>
  <si>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</si>
  <si>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</si>
  <si>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</si>
  <si>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</si>
  <si>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</si>
  <si>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</si>
  <si>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</si>
  <si>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</si>
  <si>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</si>
  <si>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</si>
  <si>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</si>
  <si>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</si>
  <si>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</si>
  <si>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</si>
  <si>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</si>
  <si>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</si>
  <si>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</si>
  <si>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</si>
  <si>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</si>
  <si>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</si>
  <si>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</si>
  <si>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</si>
  <si>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</si>
  <si>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</si>
  <si>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</si>
  <si>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</si>
  <si>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</si>
  <si>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</si>
  <si>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</si>
  <si>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</si>
  <si>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</si>
  <si>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</si>
  <si>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</si>
  <si>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</si>
  <si>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</si>
  <si>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</si>
  <si>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</si>
  <si>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</si>
  <si>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</si>
  <si>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</si>
  <si>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</si>
  <si>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</si>
  <si>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</si>
  <si>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</si>
  <si>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</si>
  <si>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</si>
  <si>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</si>
  <si>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</si>
  <si>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</si>
  <si>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</si>
  <si>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</si>
  <si>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</si>
  <si>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</si>
  <si>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</si>
  <si>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</si>
  <si>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</si>
  <si>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</si>
  <si>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</si>
  <si>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</si>
  <si>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</si>
  <si>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</si>
  <si>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</si>
  <si>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</si>
  <si>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</si>
  <si>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</si>
  <si>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</si>
  <si>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</si>
  <si>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</si>
  <si>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</si>
  <si>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</si>
  <si>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</si>
  <si>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</si>
  <si>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</si>
  <si>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</si>
  <si>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</si>
  <si>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</si>
  <si>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</si>
  <si>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</si>
  <si>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</si>
  <si>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</si>
  <si>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</si>
  <si>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</si>
  <si>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</si>
  <si>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</si>
  <si>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</si>
  <si>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</si>
  <si>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</si>
  <si>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</si>
  <si>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</si>
  <si>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</si>
  <si>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</si>
  <si>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</si>
  <si>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</si>
  <si>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</si>
  <si>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</si>
  <si>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</si>
  <si>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</si>
  <si>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</si>
  <si>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</si>
  <si>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</si>
  <si>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</si>
  <si>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</si>
  <si>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</si>
  <si>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</si>
  <si>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</si>
  <si>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</si>
  <si>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</si>
  <si>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</si>
  <si>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</si>
  <si>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</si>
  <si>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</si>
  <si>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</si>
  <si>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</si>
  <si>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</si>
  <si>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</si>
  <si>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</si>
  <si>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</si>
  <si>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</si>
  <si>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</si>
  <si>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</si>
  <si>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</si>
  <si>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</si>
  <si>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</si>
  <si>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</si>
  <si>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</si>
  <si>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</si>
  <si>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</si>
  <si>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</si>
  <si>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</si>
  <si>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</si>
  <si>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</si>
  <si>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</si>
  <si>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</si>
  <si>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</si>
  <si>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</si>
  <si>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</si>
  <si>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</si>
  <si>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</si>
  <si>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</si>
  <si>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</si>
  <si>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</si>
  <si>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</si>
  <si>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</si>
  <si>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</si>
  <si>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</si>
  <si>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</si>
  <si>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</si>
  <si>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</si>
  <si>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</si>
  <si>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</si>
  <si>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</si>
  <si>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</si>
  <si>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</si>
  <si>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</si>
  <si>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</si>
  <si>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</si>
  <si>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</si>
  <si>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</si>
  <si>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</si>
  <si>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</si>
  <si>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</si>
  <si>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</si>
  <si>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</si>
  <si>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</si>
  <si>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</si>
  <si>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</si>
  <si>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</si>
  <si>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</si>
  <si>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</si>
  <si>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</si>
  <si>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</si>
  <si>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</si>
  <si>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</si>
  <si>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</si>
  <si>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</si>
  <si>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</si>
  <si>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</si>
  <si>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</si>
  <si>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</si>
  <si>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</si>
  <si>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</si>
  <si>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</si>
  <si>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</si>
  <si>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</si>
  <si>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</si>
  <si>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</si>
  <si>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</si>
  <si>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</si>
  <si>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</si>
  <si>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</si>
  <si>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</si>
  <si>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</si>
  <si>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</si>
  <si>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</si>
  <si>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</si>
  <si>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</si>
  <si>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</si>
  <si>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</si>
  <si>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</si>
  <si>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</si>
  <si>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</si>
  <si>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</si>
  <si>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</si>
  <si>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</si>
  <si>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</si>
  <si>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</si>
  <si>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</si>
  <si>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</si>
  <si>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</si>
  <si>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</si>
  <si>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</si>
  <si>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</si>
  <si>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</si>
  <si>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</si>
  <si>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</si>
  <si>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</si>
  <si>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</si>
  <si>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</si>
  <si>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</si>
  <si>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</si>
  <si>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</si>
  <si>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</si>
  <si>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</si>
  <si>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</si>
  <si>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</si>
  <si>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</si>
  <si>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</si>
  <si>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</si>
  <si>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</si>
  <si>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</si>
  <si>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</si>
  <si>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</si>
  <si>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</si>
  <si>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</si>
  <si>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</si>
  <si>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</si>
  <si>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</si>
  <si>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</si>
  <si>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</si>
  <si>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</si>
  <si>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</si>
  <si>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</si>
  <si>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</si>
  <si>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</si>
  <si>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</si>
  <si>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</si>
  <si>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</si>
  <si>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</si>
  <si>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</si>
  <si>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</si>
  <si>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</si>
  <si>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</si>
  <si>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</si>
  <si>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</si>
  <si>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</si>
  <si>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</si>
  <si>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</si>
  <si>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</si>
  <si>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</si>
  <si>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</si>
  <si>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</si>
  <si>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</si>
  <si>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</si>
  <si>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</si>
  <si>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</si>
  <si>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</si>
  <si>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</si>
  <si>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</si>
  <si>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</si>
  <si>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</si>
  <si>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</si>
  <si>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</si>
  <si>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</si>
  <si>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</si>
  <si>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</si>
  <si>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</si>
  <si>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</si>
  <si>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</si>
  <si>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</si>
  <si>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</si>
  <si>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</si>
  <si>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</si>
  <si>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</si>
  <si>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</si>
  <si>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</si>
  <si>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</si>
  <si>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</si>
  <si>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</si>
  <si>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</si>
  <si>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</si>
  <si>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</si>
  <si>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</si>
  <si>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</si>
  <si>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</si>
  <si>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</si>
  <si>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</si>
  <si>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</si>
  <si>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</si>
  <si>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</si>
  <si>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</si>
  <si>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</si>
  <si>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</si>
  <si>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</si>
  <si>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</si>
  <si>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</si>
  <si>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</si>
  <si>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</si>
  <si>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</si>
  <si>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</si>
  <si>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</si>
  <si>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</si>
  <si>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</si>
  <si>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</si>
  <si>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</si>
  <si>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</si>
  <si>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</si>
  <si>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</si>
  <si>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</si>
  <si>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</si>
  <si>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</si>
  <si>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</si>
  <si>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</si>
  <si>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</si>
  <si>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</si>
  <si>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</si>
  <si>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</si>
  <si>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</si>
  <si>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</si>
  <si>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</si>
  <si>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</si>
  <si>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</si>
  <si>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</si>
  <si>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</si>
  <si>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</si>
  <si>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</si>
  <si>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</si>
  <si>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</si>
  <si>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</si>
  <si>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</si>
  <si>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</si>
  <si>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</si>
  <si>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</si>
  <si>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</si>
  <si>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</si>
  <si>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</si>
  <si>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</si>
  <si>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</si>
  <si>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</si>
  <si>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</si>
  <si>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</si>
  <si>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</si>
  <si>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</si>
  <si>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</si>
  <si>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</si>
  <si>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</si>
  <si>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</si>
  <si>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</si>
  <si>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</si>
  <si>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</si>
  <si>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</si>
  <si>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</si>
  <si>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</si>
  <si>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</si>
  <si>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</si>
  <si>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</si>
  <si>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</si>
  <si>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</si>
  <si>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</si>
  <si>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</si>
  <si>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</si>
  <si>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</si>
  <si>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</si>
  <si>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</si>
  <si>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</si>
  <si>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</si>
  <si>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</si>
  <si>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</si>
  <si>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</si>
  <si>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</si>
  <si>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</si>
  <si>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</si>
  <si>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</si>
  <si>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</si>
  <si>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</si>
  <si>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</si>
  <si>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</si>
  <si>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</si>
  <si>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</si>
  <si>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</si>
  <si>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</si>
  <si>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</si>
  <si>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</si>
  <si>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</si>
  <si>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</si>
  <si>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</si>
  <si>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</si>
  <si>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</si>
  <si>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</si>
  <si>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</si>
  <si>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</si>
  <si>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</si>
  <si>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</si>
  <si>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</si>
  <si>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</si>
  <si>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</si>
  <si>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</si>
  <si>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</si>
  <si>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</si>
  <si>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</si>
  <si>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</si>
  <si>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</si>
  <si>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</si>
  <si>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</si>
  <si>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</si>
  <si>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</si>
  <si>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</si>
  <si>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</si>
  <si>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</si>
  <si>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</si>
  <si>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</si>
  <si>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</si>
  <si>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</si>
  <si>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</si>
  <si>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</si>
  <si>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</si>
  <si>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</si>
  <si>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</si>
  <si>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</si>
  <si>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</si>
  <si>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</si>
  <si>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</si>
  <si>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</si>
  <si>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</si>
  <si>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</si>
  <si>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</si>
  <si>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</si>
  <si>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</si>
  <si>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</si>
  <si>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</si>
  <si>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</si>
  <si>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</si>
  <si>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</si>
  <si>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</si>
  <si>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</si>
  <si>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</si>
  <si>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</si>
  <si>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</si>
  <si>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</si>
  <si>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</si>
  <si>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</si>
  <si>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</si>
  <si>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</si>
  <si>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</si>
  <si>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</si>
  <si>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</si>
  <si>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</si>
  <si>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</si>
  <si>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</si>
  <si>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</si>
  <si>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</si>
  <si>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</si>
  <si>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</si>
  <si>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</si>
  <si>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</si>
  <si>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</si>
  <si>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</si>
  <si>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</si>
  <si>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</si>
  <si>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</si>
  <si>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</si>
  <si>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</si>
  <si>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</si>
  <si>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</si>
  <si>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</si>
  <si>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</si>
  <si>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</si>
  <si>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</si>
  <si>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</si>
  <si>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</si>
  <si>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</si>
  <si>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</si>
  <si>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</si>
  <si>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</si>
  <si>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</si>
  <si>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</si>
  <si>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</si>
  <si>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</si>
  <si>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</si>
  <si>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</si>
  <si>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</si>
  <si>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</si>
  <si>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</si>
  <si>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</si>
  <si>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</si>
  <si>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</si>
  <si>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</si>
  <si>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</si>
  <si>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</si>
  <si>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</si>
  <si>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</si>
  <si>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</si>
  <si>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</si>
  <si>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</si>
  <si>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</si>
  <si>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</si>
  <si>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</si>
  <si>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</si>
  <si>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</si>
  <si>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</si>
  <si>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</si>
  <si>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</si>
  <si>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</si>
  <si>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</si>
  <si>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</si>
  <si>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</si>
  <si>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</si>
  <si>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</si>
  <si>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</si>
  <si>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</si>
  <si>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</si>
  <si>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</si>
  <si>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</si>
  <si>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</si>
  <si>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</si>
  <si>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</si>
  <si>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</si>
  <si>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</si>
  <si>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</si>
  <si>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</si>
  <si>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</si>
  <si>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</si>
  <si>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</si>
  <si>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</si>
  <si>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</si>
  <si>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</si>
  <si>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</si>
  <si>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</si>
  <si>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</si>
  <si>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</si>
  <si>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</si>
  <si>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</si>
  <si>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</si>
  <si>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</si>
  <si>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</si>
  <si>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</si>
  <si>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</si>
  <si>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</si>
  <si>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</si>
  <si>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</si>
  <si>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</si>
  <si>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</si>
  <si>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</si>
  <si>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</si>
  <si>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</si>
  <si>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</si>
  <si>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</si>
  <si>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</si>
  <si>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</si>
  <si>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</si>
  <si>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</si>
  <si>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</si>
  <si>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</si>
  <si>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</si>
  <si>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</si>
  <si>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</si>
  <si>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</si>
  <si>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</si>
  <si>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</si>
  <si>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</si>
  <si>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</si>
  <si>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</si>
  <si>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</si>
  <si>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</si>
  <si>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</si>
  <si>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</si>
  <si>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</si>
  <si>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</si>
  <si>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</si>
  <si>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</si>
  <si>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</si>
  <si>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</si>
  <si>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</si>
  <si>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</si>
  <si>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</si>
  <si>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</si>
  <si>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</si>
  <si>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</si>
  <si>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</si>
  <si>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</si>
  <si>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</si>
  <si>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</si>
  <si>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</si>
  <si>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</si>
  <si>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</si>
  <si>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</si>
  <si>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</si>
  <si>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</si>
  <si>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</si>
  <si>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</si>
  <si>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</si>
  <si>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</si>
  <si>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</si>
  <si>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</si>
  <si>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</si>
  <si>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</si>
  <si>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</si>
  <si>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</si>
  <si>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</si>
  <si>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</si>
  <si>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</si>
  <si>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</si>
  <si>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</si>
  <si>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</si>
  <si>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</si>
  <si>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</si>
  <si>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</si>
  <si>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</si>
  <si>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</si>
  <si>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</si>
  <si>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</si>
  <si>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</si>
  <si>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</si>
  <si>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</si>
  <si>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</si>
  <si>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</si>
  <si>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</si>
  <si>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</si>
  <si>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</si>
  <si>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</si>
  <si>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</si>
  <si>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</si>
  <si>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</si>
  <si>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</si>
  <si>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</si>
  <si>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</si>
  <si>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</si>
  <si>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</si>
  <si>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</si>
  <si>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</si>
  <si>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</si>
  <si>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</si>
  <si>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</si>
  <si>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</si>
  <si>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</si>
  <si>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</si>
  <si>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</si>
  <si>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</si>
  <si>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</si>
  <si>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</si>
  <si>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</si>
  <si>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</si>
  <si>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</si>
  <si>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</si>
  <si>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</si>
  <si>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</si>
  <si>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</si>
  <si>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</si>
  <si>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</si>
  <si>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</si>
  <si>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</si>
  <si>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</si>
  <si>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</si>
  <si>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</si>
  <si>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</si>
  <si>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</si>
  <si>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</si>
  <si>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</si>
  <si>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</si>
  <si>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</si>
  <si>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</si>
  <si>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</si>
  <si>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</si>
  <si>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</si>
  <si>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</si>
  <si>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</si>
  <si>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</si>
  <si>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</si>
  <si>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</si>
  <si>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</si>
  <si>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</si>
  <si>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</si>
  <si>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</si>
  <si>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</si>
  <si>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</si>
  <si>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</si>
  <si>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</si>
  <si>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</si>
  <si>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</si>
  <si>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</si>
  <si>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</si>
  <si>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</si>
  <si>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</si>
  <si>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</si>
  <si>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</si>
  <si>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</si>
  <si>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</si>
  <si>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</si>
  <si>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</si>
  <si>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</si>
  <si>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</si>
  <si>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</si>
  <si>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</si>
  <si>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</si>
  <si>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</si>
  <si>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</si>
  <si>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</si>
  <si>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</si>
  <si>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</si>
  <si>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</si>
  <si>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</si>
  <si>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</si>
  <si>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</si>
  <si>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</si>
  <si>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</si>
  <si>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</si>
  <si>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</si>
  <si>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</si>
  <si>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</si>
  <si>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</si>
  <si>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</si>
  <si>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</si>
  <si>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</si>
  <si>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</si>
  <si>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</si>
  <si>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</si>
  <si>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</si>
  <si>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</si>
  <si>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</si>
  <si>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</si>
  <si>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</si>
  <si>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</si>
  <si>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</si>
  <si>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</si>
  <si>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</si>
  <si>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</si>
  <si>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</si>
  <si>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</si>
  <si>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</si>
  <si>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</si>
  <si>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</si>
  <si>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</si>
  <si>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</si>
  <si>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</si>
  <si>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</si>
  <si>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</si>
  <si>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</si>
  <si>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</si>
  <si>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</si>
  <si>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</si>
  <si>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</si>
  <si>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</si>
  <si>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</si>
  <si>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</si>
  <si>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</si>
  <si>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</si>
  <si>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</si>
  <si>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</si>
  <si>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</si>
  <si>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</si>
  <si>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</si>
  <si>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</si>
  <si>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</si>
  <si>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</si>
  <si>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</si>
  <si>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</si>
  <si>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</si>
  <si>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</si>
  <si>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</si>
  <si>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</si>
  <si>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</si>
  <si>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</si>
  <si>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</si>
  <si>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</si>
  <si>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</si>
  <si>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</si>
  <si>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</si>
  <si>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</si>
  <si>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</si>
  <si>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</si>
  <si>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</si>
  <si>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</si>
  <si>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</si>
  <si>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</si>
  <si>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</si>
  <si>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</si>
  <si>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</si>
  <si>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</si>
  <si>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</si>
  <si>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</si>
  <si>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</si>
  <si>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</si>
  <si>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</si>
  <si>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</si>
  <si>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</si>
  <si>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</si>
  <si>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</si>
  <si>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</si>
  <si>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</si>
  <si>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</si>
  <si>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</si>
  <si>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</si>
  <si>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</si>
  <si>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</si>
  <si>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</si>
  <si>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</si>
  <si>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</si>
  <si>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</si>
  <si>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</si>
  <si>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</si>
  <si>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</si>
  <si>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</si>
  <si>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</si>
  <si>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</si>
  <si>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</si>
  <si>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</si>
  <si>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</si>
  <si>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</si>
  <si>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</si>
  <si>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</si>
  <si>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</si>
  <si>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</si>
  <si>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</si>
  <si>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</si>
  <si>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</si>
  <si>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</si>
  <si>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</si>
  <si>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</si>
  <si>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</si>
  <si>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</si>
  <si>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</si>
  <si>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</si>
  <si>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</si>
  <si>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</si>
  <si>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</si>
  <si>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</si>
  <si>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</si>
  <si>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</si>
  <si>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</si>
  <si>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</si>
  <si>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</si>
  <si>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</si>
  <si>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</si>
  <si>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</si>
  <si>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</si>
  <si>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</si>
  <si>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</si>
  <si>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</si>
  <si>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</si>
  <si>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</si>
  <si>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</si>
  <si>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</si>
  <si>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</si>
  <si>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</si>
  <si>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</si>
  <si>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</si>
  <si>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</si>
  <si>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</si>
  <si>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</si>
  <si>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</si>
  <si>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</si>
  <si>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</si>
  <si>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</si>
  <si>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</si>
  <si>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</si>
  <si>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</si>
  <si>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</si>
  <si>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</si>
  <si>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</si>
  <si>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</si>
  <si>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</si>
  <si>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</si>
  <si>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</si>
  <si>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</si>
  <si>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</si>
  <si>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</si>
  <si>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</si>
  <si>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</si>
  <si>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</si>
  <si>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</si>
  <si>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</si>
  <si>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</si>
  <si>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</si>
  <si>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</si>
  <si>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</si>
  <si>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</si>
  <si>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</si>
  <si>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</si>
  <si>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</si>
  <si>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</si>
  <si>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</si>
  <si>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</si>
  <si>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</si>
  <si>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</si>
  <si>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</si>
  <si>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</si>
  <si>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</si>
  <si>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</si>
  <si>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</si>
  <si>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</si>
  <si>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</si>
  <si>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</si>
  <si>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</si>
  <si>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</si>
  <si>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</si>
  <si>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</si>
  <si>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</si>
  <si>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</si>
  <si>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</si>
  <si>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</si>
  <si>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</si>
  <si>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</si>
  <si>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</si>
  <si>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</si>
  <si>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</si>
  <si>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</si>
  <si>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</si>
  <si>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</si>
  <si>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</si>
  <si>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</si>
  <si>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</si>
  <si>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</si>
  <si>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</si>
  <si>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</si>
  <si>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</si>
  <si>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</si>
  <si>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</si>
  <si>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</si>
  <si>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</si>
  <si>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</si>
  <si>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</si>
  <si>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</si>
  <si>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</si>
  <si>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</si>
  <si>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</si>
  <si>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</si>
  <si>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</si>
  <si>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</si>
  <si>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</si>
  <si>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</si>
  <si>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</si>
  <si>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</si>
  <si>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</si>
  <si>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</si>
  <si>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</si>
  <si>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</si>
  <si>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</si>
  <si>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</si>
  <si>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</si>
  <si>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</si>
  <si>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</si>
  <si>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</si>
  <si>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</si>
  <si>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</si>
  <si>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</si>
  <si>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</si>
  <si>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</si>
  <si>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</si>
  <si>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</si>
  <si>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</si>
  <si>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</si>
  <si>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</si>
  <si>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</si>
  <si>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</si>
  <si>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</si>
  <si>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</si>
  <si>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</si>
  <si>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</si>
  <si>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</si>
  <si>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</si>
  <si>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</si>
  <si>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</si>
  <si>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</si>
  <si>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</si>
  <si>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</si>
  <si>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</si>
  <si>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</si>
  <si>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</si>
  <si>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</si>
  <si>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</si>
  <si>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</si>
  <si>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</si>
  <si>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</si>
  <si>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</si>
  <si>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</si>
  <si>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</si>
  <si>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</si>
  <si>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</si>
  <si>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</si>
  <si>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</si>
  <si>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</si>
  <si>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</si>
  <si>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</si>
  <si>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</si>
  <si>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</si>
  <si>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</si>
  <si>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</si>
  <si>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</si>
  <si>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</si>
  <si>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</si>
  <si>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</si>
  <si>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</si>
  <si>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</si>
  <si>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</si>
  <si>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</si>
  <si>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</si>
  <si>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</si>
  <si>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</si>
  <si>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</si>
  <si>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</si>
  <si>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</si>
  <si>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</si>
  <si>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</si>
  <si>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</si>
  <si>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</si>
  <si>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</si>
  <si>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</si>
  <si>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</si>
  <si>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</si>
  <si>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</si>
  <si>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</si>
  <si>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</si>
  <si>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</si>
  <si>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</si>
  <si>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</si>
  <si>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</si>
  <si>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</si>
  <si>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</si>
  <si>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</si>
  <si>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</si>
  <si>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</si>
  <si>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</si>
  <si>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</si>
  <si>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</si>
  <si>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</si>
  <si>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</si>
  <si>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</si>
  <si>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</si>
  <si>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</si>
  <si>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</si>
  <si>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</si>
  <si>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</si>
  <si>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</si>
  <si>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</si>
  <si>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</si>
  <si>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</si>
  <si>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</si>
  <si>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</si>
  <si>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</si>
  <si>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</si>
  <si>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</si>
  <si>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</si>
  <si>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</si>
  <si>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</si>
  <si>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</si>
  <si>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</si>
  <si>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</si>
  <si>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</si>
  <si>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</si>
  <si>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</si>
  <si>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</si>
  <si>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</si>
  <si>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</si>
  <si>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</si>
  <si>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</si>
  <si>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</si>
  <si>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</si>
  <si>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</si>
  <si>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</si>
  <si>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</si>
  <si>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</si>
  <si>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</si>
  <si>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</si>
  <si>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</si>
  <si>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</si>
  <si>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</si>
  <si>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</si>
  <si>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</si>
  <si>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</si>
  <si>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</si>
  <si>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</si>
  <si>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</si>
  <si>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</si>
  <si>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</si>
  <si>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</si>
  <si>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</si>
  <si>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</si>
  <si>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</si>
  <si>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</si>
  <si>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</si>
  <si>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</si>
  <si>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</si>
  <si>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</si>
  <si>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</si>
  <si>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</si>
  <si>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</si>
  <si>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</si>
  <si>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</si>
  <si>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</si>
  <si>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</si>
  <si>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</si>
  <si>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</si>
  <si>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</si>
  <si>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</si>
  <si>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</si>
  <si>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</si>
  <si>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</si>
  <si>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</si>
  <si>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</si>
  <si>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</si>
  <si>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</si>
  <si>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</si>
  <si>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</si>
  <si>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</si>
  <si>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</si>
  <si>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</si>
  <si>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</si>
  <si>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</si>
  <si>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</si>
  <si>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</si>
  <si>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</si>
  <si>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</si>
  <si>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</si>
  <si>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</si>
  <si>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</si>
  <si>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</si>
  <si>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</si>
  <si>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</si>
  <si>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</si>
  <si>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</si>
  <si>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</si>
  <si>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</si>
  <si>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</si>
  <si>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</si>
  <si>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</si>
  <si>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</si>
  <si>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</si>
  <si>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</si>
  <si>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</si>
  <si>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</si>
  <si>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</si>
  <si>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</si>
  <si>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</si>
  <si>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</si>
  <si>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</si>
  <si>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</si>
  <si>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</si>
  <si>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</si>
  <si>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</si>
  <si>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</si>
  <si>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</si>
  <si>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</si>
  <si>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</si>
  <si>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</si>
  <si>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</si>
  <si>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</si>
  <si>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</si>
  <si>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</si>
  <si>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</si>
  <si>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</si>
  <si>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</si>
  <si>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</si>
  <si>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</si>
  <si>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</si>
  <si>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</si>
  <si>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</si>
  <si>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</si>
  <si>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</si>
  <si>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</si>
  <si>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</si>
  <si>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</si>
  <si>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</si>
  <si>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</si>
  <si>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</si>
  <si>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</si>
  <si>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</si>
  <si>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</si>
  <si>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</si>
  <si>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</si>
  <si>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</si>
  <si>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</si>
  <si>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</si>
  <si>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</si>
  <si>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</si>
  <si>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</si>
  <si>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</si>
  <si>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</si>
  <si>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</si>
  <si>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</si>
  <si>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</si>
  <si>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</si>
  <si>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</si>
  <si>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</si>
  <si>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</si>
  <si>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</si>
  <si>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</si>
  <si>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</si>
  <si>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</si>
  <si>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</si>
  <si>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</si>
  <si>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</si>
  <si>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</si>
  <si>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</si>
  <si>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</si>
  <si>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</si>
  <si>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</si>
  <si>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</si>
  <si>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</si>
  <si>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</si>
  <si>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</si>
  <si>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</si>
  <si>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</si>
  <si>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</si>
  <si>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</si>
  <si>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</si>
  <si>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</si>
  <si>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</si>
  <si>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</si>
  <si>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</si>
  <si>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</si>
  <si>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</si>
  <si>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</si>
  <si>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</si>
  <si>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</si>
  <si>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</si>
  <si>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</si>
  <si>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</si>
  <si>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</si>
  <si>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</si>
  <si>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</si>
  <si>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</si>
  <si>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</si>
  <si>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</si>
  <si>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</si>
  <si>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</si>
  <si>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</si>
  <si>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</si>
  <si>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</si>
  <si>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</si>
  <si>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</si>
  <si>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</si>
  <si>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</si>
  <si>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</si>
  <si>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</si>
  <si>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</si>
  <si>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</si>
  <si>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</si>
  <si>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</si>
  <si>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</si>
  <si>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</si>
  <si>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</si>
  <si>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</si>
  <si>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</si>
  <si>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</si>
  <si>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</si>
  <si>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</si>
  <si>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</si>
  <si>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</si>
  <si>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</si>
  <si>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</si>
  <si>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</si>
  <si>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</si>
  <si>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</si>
  <si>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</si>
  <si>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</si>
  <si>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</si>
  <si>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</si>
  <si>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</si>
  <si>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</si>
  <si>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</si>
  <si>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</si>
  <si>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</si>
  <si>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</si>
  <si>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</si>
  <si>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</si>
  <si>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</si>
  <si>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</si>
  <si>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</si>
  <si>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</si>
  <si>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</si>
  <si>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</si>
  <si>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</si>
  <si>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</si>
  <si>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</si>
  <si>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</si>
  <si>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</si>
  <si>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</si>
  <si>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</si>
  <si>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</si>
  <si>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</si>
  <si>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</si>
  <si>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</si>
  <si>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</si>
  <si>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</si>
  <si>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</si>
  <si>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</si>
  <si>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</si>
  <si>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</si>
  <si>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</si>
  <si>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</si>
  <si>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</si>
  <si>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</si>
  <si>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</si>
  <si>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</si>
  <si>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</si>
  <si>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</si>
  <si>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</si>
  <si>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</si>
  <si>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</si>
  <si>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</si>
  <si>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</si>
  <si>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</si>
  <si>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</si>
  <si>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</si>
  <si>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</si>
  <si>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</si>
  <si>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</si>
  <si>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</si>
  <si>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</si>
  <si>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</si>
  <si>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</si>
  <si>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</si>
  <si>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</si>
  <si>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</si>
  <si>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</si>
  <si>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</si>
  <si>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</si>
  <si>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</si>
  <si>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</si>
  <si>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</si>
  <si>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</si>
  <si>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</si>
  <si>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</si>
  <si>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</si>
  <si>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</si>
  <si>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</si>
  <si>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</si>
  <si>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</si>
  <si>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</si>
  <si>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</si>
  <si>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</si>
  <si>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</si>
  <si>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</si>
  <si>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</si>
  <si>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</si>
  <si>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</si>
  <si>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</si>
  <si>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</si>
  <si>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</si>
  <si>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</si>
  <si>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</si>
  <si>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</si>
  <si>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</si>
  <si>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</si>
  <si>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</si>
  <si>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</si>
  <si>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</si>
  <si>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</si>
  <si>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</si>
  <si>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</si>
  <si>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</si>
  <si>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</si>
  <si>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</si>
  <si>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</si>
  <si>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</si>
  <si>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</si>
  <si>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</si>
  <si>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</si>
  <si>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</si>
  <si>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</si>
  <si>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</si>
  <si>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</si>
  <si>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</si>
  <si>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</si>
  <si>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</si>
  <si>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</si>
  <si>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</si>
  <si>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</si>
  <si>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</si>
  <si>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</si>
  <si>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</si>
  <si>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</si>
  <si>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</si>
  <si>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</si>
  <si>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</si>
  <si>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</si>
  <si>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</si>
  <si>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</si>
  <si>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</si>
  <si>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</si>
  <si>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</si>
  <si>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</si>
  <si>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</si>
  <si>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</si>
  <si>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</si>
  <si>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</si>
  <si>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</si>
  <si>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</si>
  <si>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</si>
  <si>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</si>
  <si>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</si>
  <si>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</si>
  <si>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</si>
  <si>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</si>
  <si>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</si>
  <si>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</si>
  <si>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</si>
  <si>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</si>
  <si>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</si>
  <si>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</si>
  <si>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</si>
  <si>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</si>
  <si>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</si>
  <si>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</si>
  <si>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</si>
  <si>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</si>
  <si>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</si>
  <si>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</si>
  <si>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</si>
  <si>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</si>
  <si>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</si>
  <si>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</si>
  <si>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</si>
  <si>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</si>
  <si>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</si>
  <si>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</si>
  <si>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</si>
  <si>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</si>
  <si>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</si>
  <si>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</si>
  <si>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</si>
  <si>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</si>
  <si>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</si>
  <si>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</si>
  <si>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</si>
  <si>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</si>
  <si>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</si>
  <si>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</si>
  <si>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</si>
  <si>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</si>
  <si>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</si>
  <si>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</si>
  <si>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</si>
  <si>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</si>
  <si>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</si>
  <si>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</si>
  <si>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</si>
  <si>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</si>
  <si>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</si>
  <si>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</si>
  <si>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</si>
  <si>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</si>
  <si>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</si>
  <si>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</si>
  <si>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</si>
  <si>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</si>
  <si>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</si>
  <si>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</si>
  <si>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</si>
  <si>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</si>
  <si>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</si>
  <si>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</si>
  <si>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</si>
  <si>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</si>
  <si>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</si>
  <si>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</si>
  <si>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</si>
  <si>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</si>
  <si>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</si>
  <si>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</si>
  <si>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</si>
  <si>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</si>
  <si>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</si>
  <si>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</si>
  <si>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</si>
  <si>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</si>
  <si>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</si>
  <si>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</si>
  <si>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</si>
  <si>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</si>
  <si>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</si>
  <si>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</si>
  <si>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</si>
  <si>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</si>
  <si>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</si>
  <si>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</si>
  <si>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</si>
  <si>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</si>
  <si>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</si>
  <si>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</si>
  <si>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</si>
  <si>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</si>
  <si>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</si>
  <si>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</si>
  <si>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</si>
  <si>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</si>
  <si>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</si>
  <si>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</si>
  <si>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</si>
  <si>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</si>
  <si>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</si>
  <si>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</si>
  <si>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</si>
  <si>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</si>
  <si>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</si>
  <si>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</si>
  <si>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</si>
  <si>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</si>
  <si>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</si>
  <si>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</si>
  <si>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</si>
  <si>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</si>
  <si>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</si>
  <si>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</si>
  <si>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</si>
  <si>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</si>
  <si>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</si>
  <si>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</si>
  <si>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</si>
  <si>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</si>
  <si>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</si>
  <si>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</si>
  <si>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</si>
  <si>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</si>
  <si>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</si>
  <si>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</si>
  <si>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</si>
  <si>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</si>
  <si>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</si>
  <si>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</si>
  <si>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</si>
  <si>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</si>
  <si>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</si>
  <si>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</si>
  <si>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</si>
  <si>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</si>
  <si>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</si>
  <si>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</si>
  <si>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</si>
  <si>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</si>
  <si>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</si>
  <si>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</si>
  <si>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</si>
  <si>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</si>
  <si>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</si>
  <si>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</si>
  <si>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</si>
  <si>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</si>
  <si>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</si>
  <si>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</si>
  <si>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</si>
  <si>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</si>
  <si>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</si>
  <si>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</si>
  <si>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</si>
  <si>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</si>
  <si>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</si>
  <si>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</si>
  <si>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</si>
  <si>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</si>
  <si>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</si>
  <si>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</si>
  <si>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</si>
  <si>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</si>
  <si>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</si>
  <si>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</si>
  <si>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</si>
  <si>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</si>
  <si>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</si>
  <si>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</si>
  <si>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</si>
  <si>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</si>
  <si>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</si>
  <si>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</si>
  <si>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</si>
  <si>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</si>
  <si>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</si>
  <si>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</si>
  <si>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</si>
  <si>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</si>
  <si>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</si>
  <si>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</si>
  <si>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</si>
  <si>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</si>
  <si>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</si>
  <si>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</si>
  <si>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</si>
  <si>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</si>
  <si>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</si>
  <si>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</si>
  <si>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</si>
  <si>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</si>
  <si>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</si>
  <si>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</si>
  <si>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</si>
  <si>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</si>
  <si>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</si>
  <si>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</si>
  <si>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</si>
  <si>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</si>
  <si>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</si>
  <si>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</si>
  <si>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</si>
  <si>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</si>
  <si>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</si>
  <si>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</si>
  <si>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</si>
  <si>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</si>
  <si>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</si>
  <si>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</si>
  <si>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</si>
  <si>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</si>
  <si>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</si>
  <si>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</si>
  <si>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</si>
  <si>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</si>
  <si>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</si>
  <si>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</si>
  <si>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</si>
  <si>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</si>
  <si>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</si>
  <si>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</si>
  <si>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</si>
  <si>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</si>
  <si>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</si>
  <si>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</si>
  <si>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</si>
  <si>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</si>
  <si>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</si>
  <si>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</si>
  <si>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</si>
  <si>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</si>
  <si>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</si>
  <si>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</si>
  <si>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</si>
  <si>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</si>
  <si>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</si>
  <si>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</si>
  <si>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</si>
  <si>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</si>
  <si>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</si>
  <si>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</si>
  <si>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</si>
  <si>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</si>
  <si>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</si>
  <si>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</si>
  <si>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</si>
  <si>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</si>
  <si>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</si>
  <si>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</si>
  <si>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</si>
  <si>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</si>
  <si>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</si>
  <si>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</si>
  <si>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</si>
  <si>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</si>
  <si>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</si>
  <si>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</si>
  <si>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</si>
  <si>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</si>
  <si>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</si>
  <si>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</si>
  <si>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</si>
  <si>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</si>
  <si>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</si>
  <si>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</si>
  <si>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</si>
  <si>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</si>
  <si>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</si>
  <si>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</si>
  <si>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</si>
  <si>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</si>
  <si>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</si>
  <si>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</si>
  <si>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</si>
  <si>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</si>
  <si>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</si>
  <si>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</si>
  <si>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</si>
  <si>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</si>
  <si>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</si>
  <si>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</si>
  <si>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</si>
  <si>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</si>
  <si>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</si>
  <si>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</si>
  <si>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</si>
  <si>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</si>
  <si>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</si>
  <si>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</si>
  <si>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</si>
  <si>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</si>
  <si>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</si>
  <si>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</si>
  <si>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</si>
  <si>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</si>
  <si>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</si>
  <si>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</si>
  <si>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</si>
  <si>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</si>
  <si>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</si>
  <si>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</si>
  <si>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</si>
  <si>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</si>
  <si>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</si>
  <si>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</si>
  <si>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</si>
  <si>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</si>
  <si>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</si>
  <si>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</si>
  <si>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</si>
  <si>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</si>
  <si>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</si>
  <si>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</si>
  <si>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</si>
  <si>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</si>
  <si>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</si>
  <si>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</si>
  <si>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</si>
  <si>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</si>
  <si>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</si>
  <si>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</si>
  <si>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</si>
  <si>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</si>
  <si>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</si>
  <si>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</si>
  <si>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</si>
  <si>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</si>
  <si>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</si>
  <si>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</si>
  <si>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</si>
  <si>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</si>
  <si>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</si>
  <si>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</si>
  <si>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</si>
  <si>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</si>
  <si>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</si>
  <si>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</si>
  <si>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</si>
  <si>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</si>
  <si>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</si>
  <si>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</si>
  <si>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</si>
  <si>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</si>
  <si>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</si>
  <si>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</si>
  <si>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</si>
  <si>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</si>
  <si>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</si>
  <si>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</si>
  <si>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</si>
  <si>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</si>
  <si>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</si>
  <si>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</si>
  <si>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</si>
  <si>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</si>
  <si>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</si>
  <si>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</si>
  <si>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</si>
  <si>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</si>
  <si>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</si>
  <si>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</si>
  <si>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</si>
  <si>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</si>
  <si>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</si>
  <si>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</si>
  <si>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</si>
  <si>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</si>
  <si>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</si>
  <si>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</si>
  <si>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</si>
  <si>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</si>
  <si>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</si>
  <si>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</si>
  <si>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</si>
  <si>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</si>
  <si>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</si>
  <si>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</si>
  <si>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</si>
  <si>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</si>
  <si>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</si>
  <si>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</si>
  <si>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</si>
  <si>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</si>
  <si>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</si>
  <si>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</si>
  <si>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</si>
  <si>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</si>
  <si>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</si>
  <si>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</si>
  <si>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</si>
  <si>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</si>
  <si>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</si>
  <si>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</si>
  <si>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</si>
  <si>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</si>
  <si>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</si>
  <si>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</si>
  <si>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</si>
  <si>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</si>
  <si>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</si>
  <si>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</si>
  <si>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</si>
  <si>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</si>
  <si>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</si>
  <si>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</si>
  <si>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</si>
  <si>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</si>
  <si>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</si>
  <si>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</si>
  <si>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</si>
  <si>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</si>
  <si>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</si>
  <si>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</si>
  <si>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</si>
  <si>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</si>
  <si>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</si>
  <si>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</si>
  <si>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</si>
  <si>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</si>
  <si>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</si>
  <si>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</si>
  <si>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</si>
  <si>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</si>
  <si>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</si>
  <si>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</si>
  <si>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</si>
  <si>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</si>
  <si>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</si>
  <si>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</si>
  <si>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</si>
  <si>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</si>
  <si>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</si>
  <si>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</si>
  <si>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</si>
  <si>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</si>
  <si>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</si>
  <si>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</si>
  <si>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</si>
  <si>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</si>
  <si>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</si>
  <si>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</si>
  <si>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</si>
  <si>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</si>
  <si>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</si>
  <si>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</si>
  <si>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</si>
  <si>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</si>
  <si>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</si>
  <si>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</si>
  <si>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</si>
  <si>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</si>
  <si>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</si>
  <si>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</si>
  <si>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</si>
  <si>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</si>
  <si>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</si>
  <si>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</si>
  <si>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</si>
  <si>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</si>
  <si>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</si>
  <si>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</si>
  <si>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</si>
  <si>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</si>
  <si>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</si>
  <si>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</si>
  <si>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</si>
  <si>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</si>
  <si>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</si>
  <si>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</si>
  <si>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</si>
  <si>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</si>
  <si>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</si>
  <si>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</si>
  <si>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</si>
  <si>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</si>
  <si>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</si>
  <si>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</si>
  <si>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</si>
  <si>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</si>
  <si>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</si>
  <si>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</si>
  <si>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</si>
  <si>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</si>
  <si>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</si>
  <si>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</si>
  <si>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</si>
  <si>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</si>
  <si>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</si>
  <si>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</si>
  <si>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</si>
  <si>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</si>
  <si>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</si>
  <si>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</si>
  <si>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</si>
  <si>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</si>
  <si>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</si>
  <si>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</si>
  <si>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</si>
  <si>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</si>
  <si>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</si>
  <si>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</si>
  <si>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</si>
  <si>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</si>
  <si>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</si>
  <si>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</si>
  <si>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</si>
  <si>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</si>
  <si>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</si>
  <si>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</si>
  <si>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</si>
  <si>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</si>
  <si>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</si>
  <si>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</si>
  <si>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</si>
  <si>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</si>
  <si>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</si>
  <si>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</si>
  <si>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</si>
  <si>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</si>
  <si>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</si>
  <si>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</si>
  <si>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</si>
  <si>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</si>
  <si>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</si>
  <si>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</si>
  <si>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</si>
  <si>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</si>
  <si>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</si>
  <si>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</si>
  <si>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</si>
  <si>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</si>
  <si>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</si>
  <si>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</si>
  <si>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</si>
  <si>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</si>
  <si>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</si>
  <si>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</si>
  <si>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</si>
  <si>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</si>
  <si>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</si>
  <si>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</si>
  <si>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</si>
  <si>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</si>
  <si>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</si>
  <si>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</si>
  <si>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</si>
  <si>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</si>
  <si>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</si>
  <si>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</si>
  <si>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</si>
  <si>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</si>
  <si>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</si>
  <si>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</si>
  <si>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</si>
  <si>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</si>
  <si>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</si>
  <si>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</si>
  <si>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</si>
  <si>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</si>
  <si>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</si>
  <si>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</si>
  <si>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</si>
  <si>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</si>
  <si>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</si>
  <si>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</si>
  <si>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</si>
  <si>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</si>
  <si>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</si>
  <si>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</si>
  <si>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</si>
  <si>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</si>
  <si>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</si>
  <si>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</si>
  <si>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</si>
  <si>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</si>
  <si>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</si>
  <si>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</si>
  <si>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</si>
  <si>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</si>
  <si>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</si>
  <si>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</si>
  <si>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</si>
  <si>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</si>
  <si>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</si>
  <si>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</si>
  <si>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</si>
  <si>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</si>
  <si>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</si>
  <si>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</si>
  <si>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</si>
  <si>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</si>
  <si>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</si>
  <si>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</si>
  <si>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</si>
  <si>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</si>
  <si>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</si>
  <si>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</si>
  <si>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</si>
  <si>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</si>
  <si>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</si>
  <si>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</si>
  <si>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</si>
  <si>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</si>
  <si>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</si>
  <si>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</si>
  <si>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</si>
  <si>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</si>
  <si>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</si>
  <si>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</si>
  <si>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</si>
  <si>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</si>
  <si>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</si>
  <si>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</si>
  <si>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</si>
  <si>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</si>
  <si>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</si>
  <si>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</si>
  <si>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</si>
  <si>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</si>
  <si>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</si>
  <si>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</si>
  <si>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</si>
  <si>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</si>
  <si>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</si>
  <si>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</si>
  <si>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</si>
  <si>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</si>
  <si>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</si>
  <si>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</si>
  <si>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</si>
  <si>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</si>
  <si>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</si>
  <si>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</si>
  <si>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</si>
  <si>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</si>
  <si>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</si>
  <si>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</si>
  <si>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</si>
  <si>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</si>
  <si>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</si>
  <si>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</si>
  <si>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</si>
  <si>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</si>
  <si>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</si>
  <si>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</si>
  <si>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</si>
  <si>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</si>
  <si>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</si>
  <si>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</si>
  <si>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</si>
  <si>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</si>
  <si>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</si>
  <si>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</si>
  <si>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</si>
  <si>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</si>
  <si>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</si>
  <si>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</si>
  <si>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</si>
  <si>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</si>
  <si>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</si>
  <si>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</si>
  <si>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</si>
  <si>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</si>
  <si>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</si>
  <si>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</si>
  <si>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</si>
  <si>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</si>
  <si>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</si>
  <si>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</si>
  <si>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</si>
  <si>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</si>
  <si>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</si>
  <si>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</si>
  <si>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</si>
  <si>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</si>
  <si>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</si>
  <si>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</si>
  <si>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</si>
  <si>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</si>
  <si>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</si>
  <si>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</si>
  <si>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</si>
  <si>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</si>
  <si>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</si>
  <si>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</si>
  <si>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</si>
  <si>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</si>
  <si>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</si>
  <si>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</si>
  <si>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</si>
  <si>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</si>
  <si>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</si>
  <si>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</si>
  <si>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</si>
  <si>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</si>
  <si>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</si>
  <si>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</si>
  <si>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</si>
  <si>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</si>
  <si>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</si>
  <si>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</si>
  <si>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</si>
  <si>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</si>
  <si>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</si>
  <si>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</si>
  <si>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</si>
  <si>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</si>
  <si>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</si>
  <si>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</si>
  <si>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</si>
  <si>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</si>
  <si>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</si>
  <si>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</si>
  <si>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</si>
  <si>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</si>
  <si>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</si>
  <si>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</si>
  <si>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</si>
  <si>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</si>
  <si>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</si>
  <si>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</si>
  <si>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</si>
  <si>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</si>
  <si>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</si>
  <si>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</si>
  <si>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</si>
  <si>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</si>
  <si>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</si>
  <si>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</si>
  <si>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</si>
  <si>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</si>
  <si>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</si>
  <si>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</si>
  <si>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</si>
  <si>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</si>
  <si>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</si>
  <si>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</si>
  <si>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</si>
  <si>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</si>
  <si>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</si>
  <si>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</si>
  <si>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</si>
  <si>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</si>
  <si>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</si>
  <si>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</si>
  <si>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</si>
  <si>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</si>
  <si>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</si>
  <si>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</si>
  <si>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</si>
  <si>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</si>
  <si>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</si>
  <si>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</si>
  <si>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</si>
  <si>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</si>
  <si>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</si>
  <si>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</si>
  <si>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</si>
  <si>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</si>
  <si>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</si>
  <si>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</si>
  <si>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</si>
  <si>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</si>
  <si>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</si>
  <si>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</si>
  <si>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</si>
  <si>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</si>
  <si>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</si>
  <si>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</si>
  <si>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</si>
  <si>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</si>
  <si>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</si>
  <si>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</si>
  <si>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</si>
  <si>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</si>
  <si>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</si>
  <si>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</si>
  <si>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</si>
  <si>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</si>
  <si>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</si>
  <si>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</si>
  <si>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</si>
  <si>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</si>
  <si>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</si>
  <si>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</si>
  <si>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</si>
  <si>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</si>
  <si>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</si>
  <si>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</si>
  <si>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</si>
  <si>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</si>
  <si>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</si>
  <si>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</si>
  <si>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</si>
  <si>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</si>
  <si>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</si>
  <si>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</si>
  <si>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</si>
  <si>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</si>
  <si>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</si>
  <si>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</si>
  <si>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</si>
  <si>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</si>
  <si>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</si>
  <si>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</si>
  <si>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</si>
  <si>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</si>
  <si>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</si>
  <si>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</si>
  <si>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</si>
  <si>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</si>
  <si>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</si>
  <si>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</si>
  <si>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</si>
  <si>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</si>
  <si>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</si>
  <si>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</si>
  <si>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</si>
  <si>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</si>
  <si>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</si>
  <si>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</si>
  <si>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</si>
  <si>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</si>
  <si>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</si>
  <si>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</si>
  <si>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</si>
  <si>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</si>
  <si>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</si>
  <si>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</si>
  <si>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</si>
  <si>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</si>
  <si>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</si>
  <si>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</si>
  <si>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</si>
  <si>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</si>
  <si>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</si>
  <si>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</si>
  <si>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</si>
  <si>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</si>
  <si>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</si>
  <si>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</si>
  <si>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</si>
  <si>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</si>
  <si>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</si>
  <si>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</si>
  <si>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</si>
  <si>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</si>
  <si>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</si>
  <si>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</si>
  <si>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</si>
  <si>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</si>
  <si>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</si>
  <si>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</si>
  <si>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</si>
  <si>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</si>
  <si>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</si>
  <si>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</si>
  <si>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</si>
  <si>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</si>
  <si>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</si>
  <si>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</si>
  <si>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</si>
  <si>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</si>
  <si>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</si>
  <si>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</si>
  <si>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</si>
  <si>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</si>
  <si>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</si>
  <si>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</si>
  <si>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</si>
  <si>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</si>
  <si>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</si>
  <si>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</si>
  <si>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</si>
  <si>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</si>
  <si>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</si>
  <si>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</si>
  <si>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</si>
  <si>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</si>
  <si>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</si>
  <si>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</si>
  <si>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</si>
  <si>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</si>
  <si>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</si>
  <si>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</si>
  <si>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</si>
  <si>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</si>
  <si>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</si>
  <si>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</si>
  <si>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</si>
  <si>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</si>
  <si>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</si>
  <si>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</si>
  <si>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</si>
  <si>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</si>
  <si>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</si>
  <si>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</si>
  <si>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</si>
  <si>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</si>
  <si>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</si>
  <si>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</si>
  <si>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</si>
  <si>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</si>
  <si>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</si>
  <si>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</si>
  <si>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</si>
  <si>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</si>
  <si>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</si>
  <si>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</si>
  <si>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</si>
  <si>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</si>
  <si>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</si>
  <si>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</si>
  <si>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</si>
  <si>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</si>
  <si>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</si>
  <si>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</si>
  <si>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</si>
  <si>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</si>
  <si>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</si>
  <si>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</si>
  <si>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</si>
  <si>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</si>
  <si>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</si>
  <si>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</si>
  <si>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</si>
  <si>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</si>
  <si>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</si>
  <si>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</si>
  <si>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</si>
  <si>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</si>
  <si>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</si>
  <si>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</si>
  <si>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</si>
  <si>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</si>
  <si>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</si>
  <si>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</si>
  <si>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</si>
  <si>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</si>
  <si>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</si>
  <si>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</si>
  <si>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</si>
  <si>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</si>
  <si>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</si>
  <si>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</si>
  <si>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</si>
  <si>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</si>
  <si>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</si>
  <si>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</si>
  <si>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</si>
  <si>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</si>
  <si>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</si>
  <si>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</si>
  <si>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</si>
  <si>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</si>
  <si>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</si>
  <si>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</si>
  <si>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</si>
  <si>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</si>
  <si>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</si>
  <si>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</si>
  <si>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</si>
  <si>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</si>
  <si>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</si>
  <si>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</si>
  <si>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</si>
  <si>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</si>
  <si>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</si>
  <si>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</si>
  <si>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</si>
  <si>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</si>
  <si>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</si>
  <si>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</si>
  <si>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</si>
  <si>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</si>
  <si>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</si>
  <si>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</si>
  <si>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</si>
  <si>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</si>
  <si>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</si>
  <si>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</si>
  <si>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</si>
  <si>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</si>
  <si>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</si>
  <si>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</si>
  <si>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</si>
  <si>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</si>
  <si>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</si>
  <si>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</si>
  <si>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</si>
  <si>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</si>
  <si>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</si>
  <si>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</si>
  <si>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</si>
  <si>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</si>
  <si>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</si>
  <si>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</si>
  <si>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</si>
  <si>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</si>
  <si>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</si>
  <si>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</si>
  <si>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</si>
  <si>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</si>
  <si>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</si>
  <si>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</si>
  <si>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</si>
  <si>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</si>
  <si>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</si>
  <si>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</si>
  <si>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</si>
  <si>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</si>
  <si>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</si>
  <si>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</si>
  <si>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</si>
  <si>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</si>
  <si>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</si>
  <si>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</si>
  <si>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</si>
  <si>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</si>
  <si>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</si>
  <si>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</si>
  <si>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</si>
  <si>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</si>
  <si>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</si>
  <si>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</si>
  <si>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</si>
  <si>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</si>
  <si>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</si>
  <si>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</si>
  <si>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</si>
  <si>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</si>
  <si>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</si>
  <si>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</si>
  <si>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</si>
  <si>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</si>
  <si>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</si>
  <si>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</si>
  <si>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</si>
  <si>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</si>
  <si>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</si>
  <si>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</si>
  <si>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</si>
  <si>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</si>
  <si>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</si>
  <si>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</si>
  <si>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</si>
  <si>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</si>
  <si>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</si>
  <si>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</si>
  <si>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</si>
  <si>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</si>
  <si>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</si>
  <si>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</si>
  <si>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</si>
  <si>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</si>
  <si>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</si>
  <si>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</si>
  <si>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</si>
  <si>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</si>
  <si>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</si>
  <si>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</si>
  <si>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</si>
  <si>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</si>
  <si>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</si>
  <si>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</si>
  <si>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</si>
  <si>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</si>
  <si>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</si>
  <si>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</si>
  <si>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</si>
  <si>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</si>
  <si>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</si>
  <si>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</si>
  <si>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</si>
  <si>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</si>
  <si>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</si>
  <si>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</si>
  <si>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</si>
  <si>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</si>
  <si>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</si>
  <si>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</si>
  <si>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</si>
  <si>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</si>
  <si>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</si>
  <si>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</si>
  <si>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</si>
  <si>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</si>
  <si>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</si>
  <si>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</si>
  <si>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</si>
  <si>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</si>
  <si>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</si>
  <si>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</si>
  <si>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</si>
  <si>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</si>
  <si>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</si>
  <si>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</si>
  <si>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</si>
  <si>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</si>
  <si>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</si>
  <si>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</si>
  <si>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</si>
  <si>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</si>
  <si>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</si>
  <si>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</si>
  <si>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</si>
  <si>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</si>
  <si>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</si>
  <si>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</si>
  <si>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</si>
  <si>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</si>
  <si>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</si>
  <si>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</si>
  <si>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</si>
  <si>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</si>
  <si>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</si>
  <si>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</si>
  <si>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</si>
  <si>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</si>
  <si>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</si>
  <si>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</si>
  <si>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</si>
  <si>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</si>
  <si>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</si>
  <si>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</si>
  <si>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</si>
  <si>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</si>
  <si>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</si>
  <si>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</si>
  <si>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</si>
  <si>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</si>
  <si>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</si>
  <si>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</si>
  <si>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</si>
  <si>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</si>
  <si>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</si>
  <si>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</si>
  <si>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</si>
  <si>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</si>
  <si>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</si>
  <si>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</si>
  <si>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</si>
  <si>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</si>
  <si>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</si>
  <si>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</si>
  <si>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</si>
  <si>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</si>
  <si>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</si>
  <si>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</si>
  <si>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</si>
  <si>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</si>
  <si>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</si>
  <si>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</si>
  <si>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</si>
  <si>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</si>
  <si>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</si>
  <si>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</si>
  <si>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</si>
  <si>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</si>
  <si>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</si>
  <si>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</si>
  <si>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</si>
  <si>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</si>
  <si>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</si>
  <si>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</si>
  <si>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</si>
  <si>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</si>
  <si>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</si>
  <si>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</si>
  <si>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</si>
  <si>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</si>
  <si>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</si>
  <si>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</si>
  <si>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</si>
  <si>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</si>
  <si>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</si>
  <si>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</si>
  <si>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</si>
  <si>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</si>
  <si>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</si>
  <si>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</si>
  <si>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</si>
  <si>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</si>
  <si>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</si>
  <si>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</si>
  <si>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</si>
  <si>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</si>
  <si>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</si>
  <si>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</si>
  <si>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</si>
  <si>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</si>
  <si>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</si>
  <si>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</si>
  <si>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</si>
  <si>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</si>
  <si>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</si>
  <si>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</si>
  <si>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</si>
  <si>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</si>
  <si>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</si>
  <si>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</si>
  <si>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</si>
  <si>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</si>
  <si>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</si>
  <si>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</si>
  <si>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</si>
  <si>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</si>
  <si>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</si>
  <si>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</si>
  <si>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</si>
  <si>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</si>
  <si>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</si>
  <si>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</si>
  <si>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</si>
  <si>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</si>
  <si>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</si>
  <si>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</si>
  <si>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</si>
  <si>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</si>
  <si>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</si>
  <si>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</si>
  <si>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</si>
  <si>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</si>
  <si>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</si>
  <si>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</si>
  <si>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</si>
  <si>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</si>
  <si>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</si>
  <si>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</si>
  <si>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</si>
  <si>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</si>
  <si>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</si>
  <si>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</si>
  <si>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</si>
  <si>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</si>
  <si>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</si>
  <si>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</si>
  <si>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</si>
  <si>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</si>
  <si>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</si>
  <si>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</si>
  <si>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</si>
  <si>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</si>
  <si>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</si>
  <si>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</si>
  <si>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</si>
  <si>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</si>
  <si>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</si>
  <si>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</si>
  <si>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</si>
  <si>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</si>
  <si>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</si>
  <si>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</si>
  <si>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</si>
  <si>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</si>
  <si>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</si>
  <si>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</si>
  <si>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</si>
  <si>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</si>
  <si>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</si>
  <si>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</si>
  <si>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</si>
  <si>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</si>
  <si>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</si>
  <si>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</si>
  <si>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</si>
  <si>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</si>
  <si>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</si>
  <si>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</si>
  <si>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</si>
  <si>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</si>
  <si>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</si>
  <si>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</si>
  <si>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</si>
  <si>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</si>
  <si>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</si>
  <si>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</si>
  <si>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</si>
  <si>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</si>
  <si>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</si>
  <si>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</si>
  <si>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</si>
  <si>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</si>
  <si>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</si>
  <si>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</si>
  <si>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</si>
  <si>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</si>
  <si>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</si>
  <si>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</si>
  <si>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</si>
  <si>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</si>
  <si>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</si>
  <si>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</si>
  <si>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</si>
  <si>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</si>
  <si>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</si>
  <si>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</si>
  <si>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</si>
  <si>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</si>
  <si>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</si>
  <si>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</si>
  <si>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</si>
  <si>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</si>
  <si>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</si>
  <si>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</si>
  <si>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</si>
  <si>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</si>
  <si>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</si>
  <si>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</si>
  <si>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</si>
  <si>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</si>
  <si>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</si>
  <si>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</si>
  <si>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</si>
  <si>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</si>
  <si>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</si>
  <si>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</si>
  <si>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</si>
  <si>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</si>
  <si>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</si>
  <si>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</si>
  <si>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</si>
  <si>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</si>
  <si>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</si>
  <si>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</si>
  <si>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</si>
  <si>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</si>
  <si>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</si>
  <si>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</si>
  <si>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</si>
  <si>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</si>
  <si>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</si>
  <si>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</si>
  <si>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</si>
  <si>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</si>
  <si>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</si>
  <si>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</si>
  <si>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</si>
  <si>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</si>
  <si>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</si>
  <si>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</si>
  <si>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</si>
  <si>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</si>
  <si>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</si>
  <si>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</si>
  <si>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</si>
  <si>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</si>
  <si>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</si>
  <si>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</si>
  <si>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</si>
  <si>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</si>
  <si>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</si>
  <si>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</si>
  <si>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</si>
  <si>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</si>
  <si>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</si>
  <si>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</si>
  <si>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</si>
  <si>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</si>
  <si>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</si>
  <si>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</si>
  <si>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</si>
  <si>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</si>
  <si>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</si>
  <si>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</si>
  <si>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</si>
  <si>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</si>
  <si>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</si>
  <si>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</si>
  <si>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</si>
  <si>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</si>
  <si>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</si>
  <si>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</si>
  <si>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</si>
  <si>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</si>
  <si>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</si>
  <si>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</si>
  <si>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</si>
  <si>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</si>
  <si>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</si>
  <si>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</si>
  <si>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</si>
  <si>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</si>
  <si>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</si>
  <si>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</si>
  <si>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</si>
  <si>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</si>
  <si>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</si>
  <si>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</si>
  <si>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</si>
  <si>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</si>
  <si>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</si>
  <si>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</si>
  <si>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</si>
  <si>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</si>
  <si>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</si>
  <si>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</si>
  <si>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</si>
  <si>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</si>
  <si>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</si>
  <si>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</si>
  <si>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</si>
  <si>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</si>
  <si>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</si>
  <si>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</si>
  <si>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</si>
  <si>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</si>
  <si>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</si>
  <si>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</si>
  <si>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</si>
  <si>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</si>
  <si>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</si>
  <si>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</si>
  <si>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</si>
  <si>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</si>
  <si>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</si>
  <si>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</si>
  <si>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</si>
  <si>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</si>
  <si>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</si>
  <si>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</si>
  <si>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</si>
  <si>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</si>
  <si>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</si>
  <si>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</si>
  <si>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</si>
  <si>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</si>
  <si>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</si>
  <si>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</si>
  <si>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</si>
  <si>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</si>
  <si>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</si>
  <si>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</si>
  <si>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</si>
  <si>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</si>
  <si>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</si>
  <si>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</si>
  <si>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</si>
  <si>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</si>
  <si>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</si>
  <si>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</si>
  <si>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</si>
  <si>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</si>
  <si>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</si>
  <si>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</si>
  <si>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</si>
  <si>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</si>
  <si>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</si>
  <si>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</si>
  <si>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</si>
  <si>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</si>
  <si>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</si>
  <si>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</si>
  <si>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</si>
  <si>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</si>
  <si>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</si>
  <si>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</si>
  <si>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</si>
  <si>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</si>
  <si>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</si>
  <si>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</si>
  <si>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</si>
  <si>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</si>
  <si>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</si>
  <si>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</si>
  <si>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</si>
  <si>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</si>
  <si>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</si>
  <si>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</si>
  <si>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</si>
  <si>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</si>
  <si>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</si>
  <si>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</si>
  <si>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</si>
  <si>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</si>
  <si>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</si>
  <si>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</si>
  <si>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</si>
  <si>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</si>
  <si>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</si>
  <si>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</si>
  <si>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</si>
  <si>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</si>
  <si>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</si>
  <si>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</si>
  <si>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</si>
  <si>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</si>
  <si>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</si>
  <si>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</si>
  <si>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</si>
  <si>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</si>
  <si>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</si>
  <si>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</si>
  <si>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</si>
  <si>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</si>
  <si>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</si>
  <si>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</si>
  <si>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</si>
  <si>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</si>
  <si>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</si>
  <si>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</si>
  <si>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</si>
  <si>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</si>
  <si>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</si>
  <si>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</si>
  <si>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</si>
  <si>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</si>
  <si>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</si>
  <si>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</si>
  <si>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</si>
  <si>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</si>
  <si>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</si>
  <si>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</si>
  <si>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</si>
  <si>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</si>
  <si>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</si>
  <si>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</si>
  <si>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</si>
  <si>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</si>
  <si>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</si>
  <si>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</si>
  <si>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</si>
  <si>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</si>
  <si>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</si>
  <si>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</si>
  <si>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</si>
  <si>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</si>
  <si>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</si>
  <si>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</si>
  <si>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</si>
  <si>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</si>
  <si>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</si>
  <si>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</si>
  <si>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</si>
  <si>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</si>
  <si>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</si>
  <si>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</si>
  <si>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</si>
  <si>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</si>
  <si>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</si>
  <si>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</si>
  <si>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</si>
  <si>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</si>
  <si>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</si>
  <si>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</si>
  <si>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</si>
  <si>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</si>
  <si>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</si>
  <si>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</si>
  <si>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</si>
  <si>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</si>
  <si>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</si>
  <si>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</si>
  <si>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</si>
  <si>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</si>
  <si>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</si>
  <si>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</si>
  <si>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</si>
  <si>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</si>
  <si>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</si>
  <si>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</si>
  <si>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</si>
  <si>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</si>
  <si>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</si>
  <si>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</si>
  <si>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</si>
  <si>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</si>
  <si>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</si>
  <si>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</si>
  <si>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</si>
  <si>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</si>
  <si>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</si>
  <si>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</si>
  <si>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</si>
  <si>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</si>
  <si>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</si>
  <si>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</si>
  <si>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</si>
  <si>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</si>
  <si>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</si>
  <si>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</si>
  <si>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</si>
  <si>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</si>
  <si>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</si>
  <si>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</si>
  <si>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</si>
  <si>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</si>
  <si>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</si>
  <si>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</si>
  <si>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</si>
  <si>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</si>
  <si>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</si>
  <si>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</si>
  <si>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</si>
  <si>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</si>
  <si>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</si>
  <si>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</si>
  <si>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</si>
  <si>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</si>
  <si>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</si>
  <si>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</si>
  <si>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</si>
  <si>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</si>
  <si>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</si>
  <si>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</si>
  <si>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</si>
  <si>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</si>
  <si>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</si>
  <si>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</si>
  <si>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</si>
  <si>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</si>
  <si>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</si>
  <si>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</si>
  <si>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</si>
  <si>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</si>
  <si>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</si>
  <si>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</si>
  <si>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</si>
  <si>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</si>
  <si>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</si>
  <si>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</si>
  <si>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</si>
  <si>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</si>
  <si>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</si>
  <si>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</si>
  <si>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</si>
  <si>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</si>
  <si>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</si>
  <si>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</si>
  <si>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</si>
  <si>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</si>
  <si>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</si>
  <si>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</si>
  <si>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</si>
  <si>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</si>
  <si>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</si>
  <si>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</si>
  <si>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</si>
  <si>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</si>
  <si>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</si>
  <si>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</si>
  <si>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</si>
  <si>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</si>
  <si>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</si>
  <si>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</si>
  <si>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</si>
  <si>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</si>
  <si>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</si>
  <si>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</si>
  <si>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</si>
  <si>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</si>
  <si>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</si>
  <si>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</si>
  <si>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</si>
  <si>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</si>
  <si>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</si>
  <si>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</si>
  <si>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</si>
  <si>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</si>
  <si>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</si>
  <si>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</si>
  <si>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</si>
  <si>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</si>
  <si>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</si>
  <si>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</si>
  <si>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</si>
  <si>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</si>
  <si>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</si>
  <si>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</si>
  <si>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</si>
  <si>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</si>
  <si>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</si>
  <si>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</si>
  <si>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</si>
  <si>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</si>
  <si>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</si>
  <si>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</si>
  <si>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</si>
  <si>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</si>
  <si>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</si>
  <si>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</si>
  <si>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</si>
  <si>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</si>
  <si>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</si>
  <si>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</si>
  <si>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</si>
  <si>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</si>
  <si>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</si>
  <si>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</si>
  <si>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</si>
  <si>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</si>
  <si>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</si>
  <si>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</si>
  <si>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</si>
  <si>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</si>
  <si>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</si>
  <si>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</si>
  <si>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</si>
  <si>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</si>
  <si>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</si>
  <si>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</si>
  <si>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</si>
  <si>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</si>
  <si>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</si>
  <si>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</si>
  <si>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</si>
  <si>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</si>
  <si>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</si>
  <si>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</si>
  <si>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</si>
  <si>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</si>
  <si>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</si>
  <si>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</si>
  <si>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</si>
  <si>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</si>
  <si>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</si>
  <si>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</si>
  <si>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</si>
  <si>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</si>
  <si>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</si>
  <si>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</si>
  <si>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</si>
  <si>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</si>
  <si>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</si>
  <si>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</si>
  <si>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</si>
  <si>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</si>
  <si>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</si>
  <si>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</si>
  <si>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</si>
  <si>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</si>
  <si>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</si>
  <si>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</si>
  <si>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</si>
  <si>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</si>
  <si>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</si>
  <si>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</si>
  <si>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</si>
  <si>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</si>
  <si>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</si>
  <si>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</si>
  <si>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</si>
  <si>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</si>
  <si>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</si>
  <si>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</si>
  <si>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</si>
  <si>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</si>
  <si>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</si>
  <si>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</si>
  <si>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</si>
  <si>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</si>
  <si>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</si>
  <si>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</si>
  <si>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</si>
  <si>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</si>
  <si>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</si>
  <si>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</si>
  <si>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</si>
  <si>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</si>
  <si>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</si>
  <si>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</si>
  <si>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</si>
  <si>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</si>
  <si>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</si>
  <si>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</si>
  <si>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</si>
  <si>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</si>
  <si>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</si>
  <si>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</si>
  <si>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</si>
  <si>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</si>
  <si>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</si>
  <si>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</si>
  <si>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</si>
  <si>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</si>
  <si>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</si>
  <si>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</si>
  <si>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</si>
  <si>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</si>
  <si>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</si>
  <si>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</si>
  <si>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</si>
  <si>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</si>
  <si>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</si>
  <si>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</si>
  <si>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</si>
  <si>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</si>
  <si>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</si>
  <si>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</si>
  <si>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</si>
  <si>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</si>
  <si>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</si>
  <si>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</si>
  <si>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</si>
  <si>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</si>
  <si>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</si>
  <si>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</si>
  <si>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</si>
  <si>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</si>
  <si>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</si>
  <si>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</si>
  <si>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</si>
  <si>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</si>
  <si>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</si>
  <si>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</si>
  <si>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</si>
  <si>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</si>
  <si>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</si>
  <si>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</si>
  <si>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</si>
  <si>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</si>
  <si>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</si>
  <si>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</si>
  <si>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</si>
  <si>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</si>
  <si>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</si>
  <si>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</si>
  <si>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</si>
  <si>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</si>
  <si>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</si>
  <si>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</si>
  <si>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</si>
  <si>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</si>
  <si>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</si>
  <si>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</si>
  <si>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</si>
  <si>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</si>
  <si>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</si>
  <si>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</si>
  <si>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</si>
  <si>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</si>
  <si>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</si>
  <si>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</si>
  <si>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</si>
  <si>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</si>
  <si>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</si>
  <si>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</si>
  <si>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</si>
  <si>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</si>
  <si>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</si>
  <si>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</si>
  <si>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</si>
  <si>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</si>
  <si>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</si>
  <si>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</si>
  <si>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</si>
  <si>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</si>
  <si>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</si>
  <si>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</si>
  <si>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</si>
  <si>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</si>
  <si>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</si>
  <si>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</si>
  <si>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</si>
  <si>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</si>
  <si>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</si>
  <si>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</si>
  <si>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</si>
  <si>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</si>
  <si>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</si>
  <si>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</si>
  <si>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</si>
  <si>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</si>
  <si>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</si>
  <si>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</si>
  <si>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</si>
  <si>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</si>
  <si>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</si>
  <si>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</si>
  <si>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</si>
  <si>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</si>
  <si>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</si>
  <si>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</si>
  <si>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</si>
  <si>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</si>
  <si>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</si>
  <si>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</si>
  <si>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</si>
  <si>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</si>
  <si>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</si>
  <si>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</si>
  <si>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</si>
  <si>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</si>
  <si>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</si>
  <si>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</si>
  <si>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</si>
  <si>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</si>
  <si>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</si>
  <si>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</si>
  <si>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</si>
  <si>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</si>
  <si>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</si>
  <si>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</si>
  <si>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</si>
  <si>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</si>
  <si>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</si>
  <si>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</si>
  <si>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</si>
  <si>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</si>
  <si>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</si>
  <si>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</si>
  <si>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</si>
  <si>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</si>
  <si>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</si>
  <si>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</si>
  <si>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</si>
  <si>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</si>
  <si>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</si>
  <si>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</si>
  <si>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</si>
  <si>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</si>
  <si>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</si>
  <si>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</si>
  <si>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</si>
  <si>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</si>
  <si>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</si>
  <si>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</si>
  <si>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</si>
  <si>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</si>
  <si>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</si>
  <si>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</si>
  <si>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</si>
  <si>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</si>
  <si>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</si>
  <si>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</si>
  <si>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</si>
  <si>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</si>
  <si>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</si>
  <si>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</si>
  <si>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</si>
  <si>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</si>
  <si>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</si>
  <si>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</si>
  <si>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</si>
  <si>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</si>
  <si>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</si>
  <si>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</si>
  <si>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</si>
  <si>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</si>
  <si>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</si>
  <si>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</si>
  <si>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</si>
  <si>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</si>
  <si>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</si>
  <si>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</si>
  <si>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</si>
  <si>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</si>
  <si>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</si>
  <si>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</si>
  <si>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</si>
  <si>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</si>
  <si>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</si>
  <si>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</si>
  <si>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</si>
  <si>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</si>
  <si>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</si>
  <si>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</si>
  <si>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</si>
  <si>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</si>
  <si>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</si>
  <si>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</si>
  <si>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</si>
  <si>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</si>
  <si>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</si>
  <si>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</si>
  <si>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</si>
  <si>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</si>
  <si>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</si>
  <si>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</si>
  <si>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</si>
  <si>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</si>
  <si>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</si>
  <si>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</si>
  <si>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</si>
  <si>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</si>
  <si>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</si>
  <si>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</si>
  <si>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</si>
  <si>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</si>
  <si>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</si>
  <si>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</si>
  <si>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</si>
  <si>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</si>
  <si>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</si>
  <si>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</si>
  <si>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</si>
  <si>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</si>
  <si>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</si>
  <si>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</si>
  <si>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</si>
  <si>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</si>
  <si>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</si>
  <si>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</si>
  <si>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</si>
  <si>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</si>
  <si>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</si>
  <si>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</si>
  <si>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</si>
  <si>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</si>
  <si>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</si>
  <si>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</si>
  <si>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</si>
  <si>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</si>
  <si>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</si>
  <si>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</si>
  <si>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</si>
  <si>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</si>
  <si>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</si>
  <si>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</si>
  <si>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</si>
  <si>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</si>
  <si>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</si>
  <si>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</si>
  <si>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</si>
  <si>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</si>
  <si>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</si>
  <si>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</si>
  <si>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</si>
  <si>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</si>
  <si>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</si>
  <si>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</si>
  <si>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</si>
  <si>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</si>
  <si>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</si>
  <si>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</si>
  <si>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</si>
  <si>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</si>
  <si>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</si>
  <si>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</si>
  <si>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</si>
  <si>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</si>
  <si>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</si>
  <si>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</si>
  <si>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</si>
  <si>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</si>
  <si>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</si>
  <si>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</si>
  <si>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</si>
  <si>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</si>
  <si>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</si>
  <si>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</si>
  <si>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</si>
  <si>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</si>
  <si>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</si>
  <si>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</si>
  <si>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</si>
  <si>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</si>
  <si>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</si>
  <si>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</si>
  <si>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</si>
  <si>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</si>
  <si>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</si>
  <si>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</si>
  <si>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</si>
  <si>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</si>
  <si>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</si>
  <si>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</si>
  <si>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</si>
  <si>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</si>
  <si>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</si>
  <si>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</si>
  <si>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</si>
  <si>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</si>
  <si>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</si>
  <si>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</si>
  <si>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</si>
  <si>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</si>
  <si>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</si>
  <si>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</si>
  <si>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</si>
  <si>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</si>
  <si>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</si>
  <si>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</si>
  <si>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</si>
  <si>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</si>
  <si>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</si>
  <si>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</si>
  <si>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</si>
  <si>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</si>
  <si>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</si>
  <si>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</si>
  <si>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</si>
  <si>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</si>
  <si>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</si>
  <si>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</si>
  <si>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</si>
  <si>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</si>
  <si>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</si>
  <si>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</si>
  <si>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</si>
  <si>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</si>
  <si>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</si>
  <si>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</si>
  <si>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</si>
  <si>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</si>
  <si>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</si>
  <si>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</si>
  <si>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</si>
  <si>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</si>
  <si>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</si>
  <si>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</si>
  <si>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</si>
  <si>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</si>
  <si>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</si>
  <si>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</si>
  <si>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</si>
  <si>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</si>
  <si>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</si>
  <si>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</si>
  <si>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</si>
  <si>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</si>
  <si>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</si>
  <si>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</si>
  <si>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</si>
  <si>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</si>
  <si>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</si>
  <si>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</si>
  <si>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</si>
  <si>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</si>
  <si>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</si>
  <si>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</si>
  <si>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</si>
  <si>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</si>
  <si>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</si>
  <si>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</si>
  <si>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</si>
  <si>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</si>
  <si>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</si>
  <si>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</si>
  <si>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</si>
  <si>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</si>
  <si>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</si>
  <si>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</si>
  <si>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</si>
  <si>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</si>
  <si>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</si>
  <si>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</si>
  <si>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</si>
  <si>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</si>
  <si>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</si>
  <si>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</si>
  <si>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</si>
  <si>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</si>
  <si>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</si>
  <si>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</si>
  <si>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</si>
  <si>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</si>
  <si>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</si>
  <si>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</si>
  <si>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</si>
  <si>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</si>
  <si>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</si>
  <si>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</si>
  <si>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</si>
  <si>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</si>
  <si>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</si>
  <si>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</si>
  <si>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</si>
  <si>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</si>
  <si>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</si>
  <si>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</si>
  <si>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</si>
  <si>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</si>
  <si>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</si>
  <si>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</si>
  <si>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</si>
  <si>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</si>
  <si>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</si>
  <si>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</si>
  <si>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</si>
  <si>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</si>
  <si>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</si>
  <si>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</si>
  <si>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</si>
  <si>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</si>
  <si>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</si>
  <si>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</si>
  <si>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</si>
  <si>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</si>
  <si>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</si>
  <si>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</si>
  <si>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</si>
  <si>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</si>
  <si>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</si>
  <si>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</si>
  <si>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</si>
  <si>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</si>
  <si>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</si>
  <si>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</si>
  <si>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</si>
  <si>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</si>
  <si>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</si>
  <si>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</si>
  <si>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</si>
  <si>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</si>
  <si>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</si>
  <si>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</si>
  <si>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</si>
  <si>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</si>
  <si>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</si>
  <si>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</si>
  <si>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</si>
  <si>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</si>
  <si>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</si>
  <si>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</si>
  <si>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</si>
  <si>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</si>
  <si>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</si>
  <si>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</si>
  <si>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</si>
  <si>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</si>
  <si>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</si>
  <si>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</si>
  <si>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</si>
  <si>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</si>
  <si>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</si>
  <si>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</si>
  <si>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</si>
  <si>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</si>
  <si>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</si>
  <si>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</si>
  <si>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</si>
  <si>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</si>
  <si>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</si>
  <si>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</si>
  <si>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</si>
  <si>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</si>
  <si>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</si>
  <si>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</si>
  <si>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</si>
  <si>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</si>
  <si>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</si>
  <si>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</si>
  <si>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</si>
  <si>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</si>
  <si>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</si>
  <si>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</si>
  <si>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</si>
  <si>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</si>
  <si>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</si>
  <si>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</si>
  <si>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</si>
  <si>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</si>
  <si>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</si>
  <si>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</si>
  <si>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</si>
  <si>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</si>
  <si>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</si>
  <si>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</si>
  <si>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</si>
  <si>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</si>
  <si>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</si>
  <si>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</si>
  <si>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</si>
  <si>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</si>
  <si>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</si>
  <si>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</si>
  <si>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</si>
  <si>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</si>
  <si>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</si>
  <si>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</si>
  <si>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</si>
  <si>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</si>
  <si>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</si>
  <si>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</si>
  <si>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</si>
  <si>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</si>
  <si>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</si>
  <si>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</si>
  <si>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</si>
  <si>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</si>
  <si>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</si>
  <si>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</si>
  <si>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</si>
  <si>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</si>
  <si>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</si>
  <si>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</si>
  <si>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</si>
  <si>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</si>
  <si>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</si>
  <si>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</si>
  <si>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</si>
  <si>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</si>
  <si>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</si>
  <si>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</si>
  <si>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</si>
  <si>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</si>
  <si>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</si>
  <si>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</si>
  <si>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</si>
  <si>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</si>
  <si>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</si>
  <si>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</si>
  <si>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</si>
  <si>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</si>
  <si>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</si>
  <si>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</si>
  <si>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</si>
  <si>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</si>
  <si>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</si>
  <si>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</si>
  <si>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</si>
  <si>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</si>
  <si>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</si>
  <si>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</si>
  <si>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</si>
  <si>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</si>
  <si>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</si>
  <si>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</si>
  <si>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</si>
  <si>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</si>
  <si>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</si>
  <si>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</si>
  <si>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</si>
  <si>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</si>
  <si>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</si>
  <si>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</si>
  <si>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</si>
  <si>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</si>
  <si>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</si>
  <si>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</si>
  <si>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</si>
  <si>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</si>
  <si>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</si>
  <si>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</si>
  <si>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</si>
  <si>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</si>
  <si>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</si>
  <si>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</si>
  <si>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</si>
  <si>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</si>
  <si>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</si>
  <si>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</si>
  <si>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</si>
  <si>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</si>
  <si>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</si>
  <si>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</si>
  <si>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</si>
  <si>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</si>
  <si>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</si>
  <si>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</si>
  <si>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</si>
  <si>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</si>
  <si>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</si>
  <si>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</si>
  <si>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</si>
  <si>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</si>
  <si>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</si>
  <si>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</si>
  <si>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</si>
  <si>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</si>
  <si>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</si>
  <si>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</si>
  <si>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</si>
  <si>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</si>
  <si>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</si>
  <si>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</si>
  <si>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</si>
  <si>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</si>
  <si>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</si>
  <si>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</si>
  <si>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</si>
  <si>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</si>
  <si>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</si>
  <si>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</si>
  <si>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</si>
  <si>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</si>
  <si>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</si>
  <si>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</si>
  <si>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</si>
  <si>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</si>
  <si>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</si>
  <si>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</si>
  <si>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</si>
  <si>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</si>
  <si>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</si>
  <si>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</si>
  <si>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</si>
  <si>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</si>
  <si>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</si>
  <si>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</si>
  <si>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</si>
  <si>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</si>
  <si>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</si>
  <si>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</si>
  <si>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</si>
  <si>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</si>
  <si>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</si>
  <si>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</si>
  <si>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</si>
  <si>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</si>
  <si>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</si>
  <si>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</si>
  <si>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</si>
  <si>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</si>
  <si>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</si>
  <si>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</si>
  <si>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</si>
  <si>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</si>
  <si>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</si>
  <si>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</si>
  <si>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</si>
  <si>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</si>
  <si>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</si>
  <si>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</si>
  <si>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</si>
  <si>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</si>
  <si>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</si>
  <si>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</si>
  <si>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</si>
  <si>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</si>
  <si>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</si>
  <si>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</si>
  <si>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</si>
  <si>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</si>
  <si>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</si>
  <si>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</si>
  <si>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</si>
  <si>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</si>
  <si>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</si>
  <si>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</si>
  <si>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</si>
  <si>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</si>
  <si>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</si>
  <si>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</si>
  <si>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</si>
  <si>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</si>
  <si>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</si>
  <si>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</si>
  <si>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</si>
  <si>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</si>
  <si>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</si>
  <si>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</si>
  <si>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</si>
  <si>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</si>
  <si>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</si>
  <si>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</si>
  <si>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</si>
  <si>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</si>
  <si>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</si>
  <si>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</si>
  <si>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</si>
  <si>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</si>
  <si>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</si>
  <si>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</si>
  <si>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</si>
  <si>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</si>
  <si>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</si>
  <si>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</si>
  <si>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</si>
  <si>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</si>
  <si>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</si>
  <si>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</si>
  <si>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</si>
  <si>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</si>
  <si>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</si>
  <si>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</si>
  <si>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</si>
  <si>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</si>
  <si>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</si>
  <si>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</si>
  <si>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</si>
  <si>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</si>
  <si>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</si>
  <si>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</si>
  <si>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</si>
  <si>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</si>
  <si>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</si>
  <si>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</si>
  <si>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</si>
  <si>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</si>
  <si>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</si>
  <si>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</si>
  <si>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</si>
  <si>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</si>
  <si>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</si>
  <si>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</si>
  <si>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</si>
  <si>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</si>
  <si>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</si>
  <si>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</si>
  <si>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</si>
  <si>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</si>
  <si>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</si>
  <si>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</si>
  <si>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</si>
  <si>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</si>
  <si>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</si>
  <si>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</si>
  <si>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</si>
  <si>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</si>
  <si>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</si>
  <si>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</si>
  <si>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</si>
  <si>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</si>
  <si>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</si>
  <si>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</si>
  <si>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no PCM </t>
  </si>
  <si>
    <t xml:space="preserve">at site TS </t>
  </si>
  <si>
    <t>no cm</t>
  </si>
  <si>
    <t xml:space="preserve">team need 60 mins </t>
  </si>
  <si>
    <t xml:space="preserve"> PCM-20250215-00000830 </t>
  </si>
  <si>
    <t>LTE site still down and  site located in aramco area access issue need special permission</t>
  </si>
  <si>
    <t>No PCM</t>
  </si>
  <si>
    <t>SCECO team disconnected power due to pending billing issue</t>
  </si>
  <si>
    <t>no pcm</t>
  </si>
  <si>
    <t>sceco cut in area EM team saving  hub site MDAS0777</t>
  </si>
  <si>
    <t>sceco cut in area EM team saving  hub site usmd0698</t>
  </si>
  <si>
    <t>PCM-20251029-00000980</t>
  </si>
  <si>
    <t>EM team on the way need 75 Min</t>
  </si>
  <si>
    <t>PCM-20251029-00001244</t>
  </si>
  <si>
    <t>EM team on the way need 30Min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</si>
  <si>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</si>
  <si>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</si>
  <si>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</si>
  <si>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</si>
  <si>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</si>
  <si>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</si>
  <si>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PCM-20251029-00001011</t>
  </si>
  <si>
    <t>team at site</t>
  </si>
  <si>
    <t>PCM-20251029-00001522</t>
  </si>
  <si>
    <t xml:space="preserve">team need 60 minutes </t>
  </si>
  <si>
    <t>team need 50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</si>
</sst>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165" fontId="22" fillId="0" borderId="9" xfId="0" applyNumberFormat="1" applyFont="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0" totalsRowShown="0" headerRowDxfId="157" dataDxfId="156" headerRowBorderDxfId="154" tableBorderDxfId="155" totalsRowBorderDxfId="153">
  <autoFilter ref="A1:CJ19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2" totalsRowShown="0" headerRowDxfId="64" dataDxfId="63" headerRowBorderDxfId="61" tableBorderDxfId="62">
  <autoFilter ref="A1:L110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6" totalsRowShown="0" headerRowDxfId="48" dataDxfId="47" headerRowBorderDxfId="45" tableBorderDxfId="46" totalsRowBorderDxfId="44">
  <autoFilter ref="A1:L17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77" totalsRowShown="0" headerRowDxfId="15" dataDxfId="14" headerRowBorderDxfId="12" tableBorderDxfId="13">
  <autoFilter ref="A1:L7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workbookViewId="0">
      <selection activeCell="I15" sqref="I15"/>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296.58393171296484</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45959.532357638891</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45959.532357638891</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45959.532357638891</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45959.532357638891</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45959.532357638891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45959.532357638891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45959.532357638891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45959.532357638891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45959.532357638891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45959.532357638891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45959.532357638891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45959.532357638891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45959.532357638891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45959.532357638891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45959.532357638891</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45959.532357638891</v>
      </c>
      <c r="H18" s="148"/>
      <c r="I18" s="146" t="str">
        <f>IFERROR(VLOOKUP(D18,DB!A:F,6,0),"")</f>
        <v/>
      </c>
      <c r="J18" s="146" t="str">
        <f>IFERROR(VLOOKUP(D18,DB!A:G,7,0),"")</f>
        <v/>
      </c>
      <c r="K18" s="150"/>
      <c r="L18" s="151" t="str">
        <f>IFERROR(VLOOKUP(D18,DB!A:I,9,0),"")</f>
        <v/>
      </c>
    </row>
    <row r="19" spans="1:12" ht="15" customHeight="1">
      <c r="A19" s="133"/>
      <c r="B19" s="134" t="str">
        <f>IFERROR(VLOOKUP(D19,DB!A:K,11,0),"")</f>
        <v/>
      </c>
      <c r="C19" s="134"/>
      <c r="D19" s="134"/>
      <c r="E19" s="135"/>
      <c r="F19" s="136"/>
      <c r="G19" s="137">
        <f t="shared" ref="G19:G50" ca="1" si="0">IFERROR(NOW()-F19,"")</f>
        <v>45959.532357638891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t="shared" ca="1" si="0"/>
        <v>45959.532357638891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t="shared" ca="1" si="0"/>
        <v>45959.532357638891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t="shared" ca="1" si="0"/>
        <v>45959.532357638891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t="shared" ca="1" si="0"/>
        <v>45959.532357638891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t="shared" ca="1" si="0"/>
        <v>45959.532357638891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t="shared" ca="1" si="0"/>
        <v>45959.532357638891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80"/>
      <c r="E26" s="135"/>
      <c r="F26" s="136"/>
      <c r="G26" s="137">
        <f t="shared" ca="1" si="0"/>
        <v>45959.532357638891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t="shared" ca="1" si="0"/>
        <v>45959.532357638891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t="shared" ca="1" si="0"/>
        <v>45959.532357638891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t="shared" ca="1" si="0"/>
        <v>45959.532357638891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t="shared" ca="1" si="0"/>
        <v>45959.532357638891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t="shared" ca="1" si="0"/>
        <v>45959.532357638891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t="shared" ca="1" si="0"/>
        <v>45959.532357638891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t="shared" ca="1" si="0"/>
        <v>45959.532357638891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t="shared" ca="1" si="0"/>
        <v>45959.532357638891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t="shared" ca="1" si="0"/>
        <v>45959.532357638891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t="shared" ca="1" si="0"/>
        <v>45959.532357638891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t="shared" ca="1" si="0"/>
        <v>45959.532357638891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t="shared" ca="1" si="0"/>
        <v>45959.532357638891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t="shared" ca="1" si="0"/>
        <v>45959.532357638891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t="shared" ca="1" si="0"/>
        <v>45959.532357638891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t="shared" ca="1" si="0"/>
        <v>45959.532357638891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t="shared" ca="1" si="0"/>
        <v>45959.532357638891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t="shared" ca="1" si="0"/>
        <v>45959.532357638891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t="shared" ca="1" si="0"/>
        <v>45959.532357638891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t="shared" ca="1" si="0"/>
        <v>45959.532357638891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t="shared" ca="1" si="0"/>
        <v>45959.532357638891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t="shared" ca="1" si="0"/>
        <v>45959.532357638891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t="shared" ca="1" si="0"/>
        <v>45959.532357638891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t="shared" ca="1" si="0"/>
        <v>45959.532357638891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t="shared" ca="1" si="0"/>
        <v>45959.532357638891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t="shared" ref="G51:G82" ca="1" si="1">IFERROR(NOW()-F51,"")</f>
        <v>45959.532357638891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t="shared" ca="1" si="1"/>
        <v>45959.532357638891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t="shared" ca="1" si="1"/>
        <v>45959.532357638891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t="shared" ca="1" si="1"/>
        <v>45959.532357638891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t="shared" ca="1" si="1"/>
        <v>45959.532357638891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t="shared" ca="1" si="1"/>
        <v>45959.532357638891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t="shared" ca="1" si="1"/>
        <v>45959.532357638891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t="shared" ca="1" si="1"/>
        <v>45959.532357638891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t="shared" ca="1" si="1"/>
        <v>45959.532357638891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t="shared" ca="1" si="1"/>
        <v>45959.532357638891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t="shared" ca="1" si="1"/>
        <v>45959.532357638891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t="shared" ca="1" si="1"/>
        <v>45959.532357638891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t="shared" ca="1" si="1"/>
        <v>45959.532357638891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t="shared" ca="1" si="1"/>
        <v>45959.532357638891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t="shared" ca="1" si="1"/>
        <v>45959.532357638891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t="shared" ca="1" si="1"/>
        <v>45959.532357638891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t="shared" ca="1" si="1"/>
        <v>45959.532357638891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t="shared" ca="1" si="1"/>
        <v>45959.532357638891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t="shared" ca="1" si="1"/>
        <v>45959.532357638891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t="shared" ca="1" si="1"/>
        <v>45959.532357638891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t="shared" ca="1" si="1"/>
        <v>45959.532357638891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t="shared" ca="1" si="1"/>
        <v>45959.532357638891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t="shared" ca="1" si="1"/>
        <v>45959.532357638891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t="shared" ca="1" si="1"/>
        <v>45959.532357638891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t="shared" ca="1" si="1"/>
        <v>45959.532357638891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t="shared" ca="1" si="1"/>
        <v>45959.532357638891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t="shared" ca="1" si="1"/>
        <v>45959.532357638891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t="shared" ca="1" si="1"/>
        <v>45959.532357638891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t="shared" ca="1" si="1"/>
        <v>45959.532357638891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t="shared" ca="1" si="1"/>
        <v>45959.532357638891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t="shared" ca="1" si="1"/>
        <v>45959.532357638891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t="shared" ca="1" si="1"/>
        <v>45959.532357638891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t="shared" ref="G83:G114" ca="1" si="2">IFERROR(NOW()-F83,"")</f>
        <v>45959.532357638891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t="shared" ca="1" si="2"/>
        <v>45959.532357638891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t="shared" ca="1" si="2"/>
        <v>45959.532357638891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t="shared" ca="1" si="2"/>
        <v>45959.532357638891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t="shared" ca="1" si="2"/>
        <v>45959.532357638891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t="shared" ca="1" si="2"/>
        <v>45959.532357638891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t="shared" ca="1" si="2"/>
        <v>45959.532357638891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t="shared" ca="1" si="2"/>
        <v>45959.532357638891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t="shared" ca="1" si="2"/>
        <v>45959.532357638891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t="shared" ca="1" si="2"/>
        <v>45959.532357638891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t="shared" ca="1" si="2"/>
        <v>45959.532357638891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t="shared" ca="1" si="2"/>
        <v>45959.532357638891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t="shared" ca="1" si="2"/>
        <v>45959.532357638891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t="shared" ca="1" si="2"/>
        <v>45959.532357638891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t="shared" ca="1" si="2"/>
        <v>45959.532357638891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t="shared" ca="1" si="2"/>
        <v>45959.532357638891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t="shared" ca="1" si="2"/>
        <v>45959.532357638891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t="shared" ca="1" si="2"/>
        <v>45959.532357638891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t="shared" ca="1" si="2"/>
        <v>45959.532357638891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t="shared" ca="1" si="2"/>
        <v>45959.532357638891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t="shared" ca="1" si="2"/>
        <v>45959.532357638891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t="shared" ca="1" si="2"/>
        <v>45959.532357638891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t="shared" ca="1" si="2"/>
        <v>45959.532357638891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t="shared" ca="1" si="2"/>
        <v>45959.532357638891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t="shared" ca="1" si="2"/>
        <v>45959.532357638891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t="shared" ca="1" si="2"/>
        <v>45959.532357638891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t="shared" ca="1" si="2"/>
        <v>45959.532357638891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t="shared" ca="1" si="2"/>
        <v>45959.532357638891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t="shared" ca="1" si="2"/>
        <v>45959.532357638891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t="shared" ca="1" si="2"/>
        <v>45959.532357638891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t="shared" ca="1" si="2"/>
        <v>45959.532357638891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t="shared" ca="1" si="2"/>
        <v>45959.532357638891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t="shared" ref="G115:G146" ca="1" si="3">IFERROR(NOW()-F115,"")</f>
        <v>45959.532357638891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t="shared" ca="1" si="3"/>
        <v>45959.532357638891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t="shared" ca="1" si="3"/>
        <v>45959.532357638891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t="shared" ca="1" si="3"/>
        <v>45959.532357638891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t="shared" ca="1" si="3"/>
        <v>45959.532357638891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t="shared" ca="1" si="3"/>
        <v>45959.532357638891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t="shared" ca="1" si="3"/>
        <v>45959.532357638891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t="shared" ca="1" si="3"/>
        <v>45959.532357638891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t="shared" ca="1" si="3"/>
        <v>45959.532357638891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t="shared" ca="1" si="3"/>
        <v>45959.532357638891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t="shared" ca="1" si="3"/>
        <v>45959.532357638891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t="shared" ca="1" si="3"/>
        <v>45959.532357638891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t="shared" ca="1" si="3"/>
        <v>45959.532357638891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t="shared" ca="1" si="3"/>
        <v>45959.532357638891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t="shared" ca="1" si="3"/>
        <v>45959.532357638891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t="shared" ca="1" si="3"/>
        <v>45959.532357638891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t="shared" ca="1" si="3"/>
        <v>45959.532357638891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t="shared" ca="1" si="3"/>
        <v>45959.532357638891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t="shared" ca="1" si="3"/>
        <v>45959.532357638891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t="shared" ca="1" si="3"/>
        <v>45959.532357638891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t="shared" ca="1" si="3"/>
        <v>45959.532357638891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t="shared" ca="1" si="3"/>
        <v>45959.532357638891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t="shared" ca="1" si="3"/>
        <v>45959.532357638891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t="shared" ca="1" si="3"/>
        <v>45959.532357638891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t="shared" ca="1" si="3"/>
        <v>45959.532357638891</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t="shared" ca="1" si="3"/>
        <v>45959.532357638891</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t="shared" ca="1" si="3"/>
        <v>45959.532357638891</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t="shared" ca="1" si="3"/>
        <v>45959.532357638891</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t="shared" ca="1" si="3"/>
        <v>45959.532357638891</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t="shared" ca="1" si="3"/>
        <v>45959.532357638891</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t="shared" ca="1" si="3"/>
        <v>45959.532357638891</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t="shared" ca="1" si="3"/>
        <v>45959.532357638891</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t="shared" ref="G147:G178" ca="1" si="4">IFERROR(NOW()-F147,"")</f>
        <v>45959.532357638891</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t="shared" ca="1" si="4"/>
        <v>45959.532357638891</v>
      </c>
      <c r="H148" s="136"/>
      <c r="I148" s="134" t="str">
        <f>IFERROR(VLOOKUP(D148,DB!A:F,6,0),"")</f>
        <v/>
      </c>
      <c r="J148" s="134" t="str">
        <f>IFERROR(VLOOKUP(D148,DB!A:G,7,0),"")</f>
        <v/>
      </c>
      <c r="K148" s="138"/>
      <c r="L148" s="139" t="str">
        <f>IFERROR(VLOOKUP(D148,DB!A:I,9,0),"")</f>
        <v/>
      </c>
    </row>
    <row r="149" spans="1:12" ht="15" customHeight="1">
      <c r="A149" s="133"/>
      <c r="B149" s="134" t="str">
        <f>IFERROR(VLOOKUP(D149,DB!A:K,11,0),"")</f>
        <v/>
      </c>
      <c r="C149" s="134"/>
      <c r="D149" s="134"/>
      <c r="E149" s="135"/>
      <c r="F149" s="136"/>
      <c r="G149" s="137">
        <f t="shared" ca="1" si="4"/>
        <v>45959.532357638891</v>
      </c>
      <c r="H149" s="136"/>
      <c r="I149" s="134" t="str">
        <f>IFERROR(VLOOKUP(D149,DB!A:F,6,0),"")</f>
        <v/>
      </c>
      <c r="J149" s="134" t="str">
        <f>IFERROR(VLOOKUP(D149,DB!A:G,7,0),"")</f>
        <v/>
      </c>
      <c r="K149" s="138"/>
      <c r="L149" s="139" t="str">
        <f>IFERROR(VLOOKUP(D149,DB!A:I,9,0),"")</f>
        <v/>
      </c>
    </row>
    <row r="150" spans="1:12" ht="15" customHeight="1">
      <c r="A150" s="145"/>
      <c r="B150" s="146" t="str">
        <f>IFERROR(VLOOKUP(D150,DB!A:K,11,0),"")</f>
        <v/>
      </c>
      <c r="C150" s="146"/>
      <c r="D150" s="146"/>
      <c r="E150" s="147"/>
      <c r="F150" s="148"/>
      <c r="G150" s="149">
        <f t="shared" ca="1" si="4"/>
        <v>45959.532357638891</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26297ED6-30D9-496B-846C-F58E13A87443}"/>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0"/>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134.53251967592951</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0.79027430556016043</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25711</v>
      </c>
      <c r="E5" s="114"/>
      <c r="F5" s="115"/>
      <c r="G5" s="116">
        <f ca="1">IFERROR(NOW()-F5,"-")</f>
        <v>45959.532357638891</v>
      </c>
      <c r="H5" s="115">
        <v>45959.41710648148</v>
      </c>
      <c r="I5" s="18" t="str">
        <f>IFERROR(VLOOKUP(D5,DB!A:F,6,0),"")</f>
        <v>Generator-SG</v>
      </c>
      <c r="J5" s="18" t="str">
        <f>IFERROR(VLOOKUP(D5,DB!A:G,7,0),"")</f>
        <v>Vandalized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45959.532357638891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45959.532357638891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45959.532357638891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45959.532357638891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63"/>
      <c r="E10" s="114"/>
      <c r="F10" s="115"/>
      <c r="G10" s="116">
        <f ca="1">IFERROR(NOW()-F10,"-")</f>
        <v>45959.532357638891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45959.532357638891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45959.532357638891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45959.532357638891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45959.532357638891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45959.532357638891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45959.532357638891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45959.532357638891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45959.532357638891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45959.532357638891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45959.532357638891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45959.532357638891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45959.532357638891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45959.532357638891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45959.532357638891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45959.532357638891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45959.532357638891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45959.532357638891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45959.532357638891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45959.532357638891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45959.532357638891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45959.532357638891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45959.532357638891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45959.532357638891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45959.532357638891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45959.532357638891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45959.532357638891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45959.532357638891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45959.532357638891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45959.532357638891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45959.532357638891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45959.532357638891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45959.532357638891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45959.532357638891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45959.532357638891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45959.532357638891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61"/>
      <c r="B46" s="162" t="str">
        <f>IFERROR(VLOOKUP(D46,DB!A:K,11,0),"")</f>
        <v/>
      </c>
      <c r="C46" s="162"/>
      <c r="D46" s="162"/>
      <c r="E46" s="163"/>
      <c r="F46" s="164"/>
      <c r="G46" s="165">
        <f ca="1">IFERROR(NOW()-F46,"-")</f>
        <v>45959.532357638891</v>
      </c>
      <c r="H46" s="164"/>
      <c r="I46" s="162" t="str">
        <f>IFERROR(VLOOKUP(D46,DB!A:F,6,0),"")</f>
        <v/>
      </c>
      <c r="J46" s="162" t="str">
        <f>IFERROR(VLOOKUP(D46,DB!A:G,7,0),"")</f>
        <v/>
      </c>
      <c r="K46" s="166"/>
      <c r="L46" s="162" t="str">
        <f>IFERROR(VLOOKUP(D46,DB!A:I,9,0),"")</f>
        <v/>
      </c>
      <c r="M46" s="162"/>
      <c r="N46" s="162"/>
      <c r="O46" s="162"/>
      <c r="P46" s="162"/>
      <c r="Q46" s="162"/>
      <c r="R46" s="162"/>
      <c r="S46" s="162"/>
      <c r="T46" s="162"/>
      <c r="U46" s="162"/>
      <c r="V46" s="162"/>
      <c r="W46" s="162"/>
      <c r="X46" s="162"/>
      <c r="Y46" s="162"/>
      <c r="Z46" s="162"/>
      <c r="AA46" s="162"/>
      <c r="AB46" s="162"/>
      <c r="AC46" s="162"/>
      <c r="AD46" s="162"/>
      <c r="AE46" s="162"/>
      <c r="AF46" s="162"/>
      <c r="AG46" s="162"/>
      <c r="AH46" s="162"/>
      <c r="AI46" s="162"/>
      <c r="AJ46" s="162"/>
      <c r="AK46" s="162"/>
      <c r="AL46" s="162"/>
      <c r="AM46" s="162"/>
      <c r="AN46" s="162"/>
      <c r="AO46" s="162"/>
      <c r="AP46" s="162"/>
      <c r="AQ46" s="162"/>
      <c r="AR46" s="162"/>
      <c r="AS46" s="162"/>
      <c r="AT46" s="162"/>
      <c r="AU46" s="162"/>
      <c r="AV46" s="162"/>
      <c r="AW46" s="162"/>
      <c r="AX46" s="162"/>
      <c r="AY46" s="162"/>
      <c r="AZ46" s="162"/>
      <c r="BA46" s="162"/>
      <c r="BB46" s="162"/>
      <c r="BC46" s="162"/>
      <c r="BD46" s="162"/>
      <c r="BE46" s="162"/>
      <c r="BF46" s="162"/>
      <c r="BG46" s="162"/>
      <c r="BH46" s="162"/>
      <c r="BI46" s="162"/>
      <c r="BJ46" s="162"/>
      <c r="BK46" s="162"/>
      <c r="BL46" s="162"/>
      <c r="BM46" s="162"/>
      <c r="BN46" s="162"/>
      <c r="BO46" s="162"/>
      <c r="BP46" s="162"/>
      <c r="BQ46" s="162"/>
      <c r="BR46" s="162"/>
      <c r="BS46" s="162"/>
      <c r="BT46" s="162"/>
      <c r="BU46" s="162"/>
      <c r="BV46" s="162"/>
      <c r="BW46" s="162"/>
      <c r="BX46" s="162"/>
      <c r="BY46" s="162"/>
      <c r="BZ46" s="162"/>
      <c r="CA46" s="162"/>
      <c r="CB46" s="162"/>
      <c r="CC46" s="162"/>
      <c r="CD46" s="162"/>
      <c r="CE46" s="162"/>
      <c r="CF46" s="162"/>
      <c r="CG46" s="162"/>
      <c r="CH46" s="162"/>
      <c r="CI46" s="162"/>
      <c r="CJ46" s="167"/>
    </row>
    <row r="47" spans="1:88" ht="31.5" customHeight="1">
      <c r="A47" s="113"/>
      <c r="B47" s="18" t="str">
        <f>IFERROR(VLOOKUP(D47,DB!A:K,11,0),"")</f>
        <v/>
      </c>
      <c r="C47" s="18"/>
      <c r="D47" s="18"/>
      <c r="E47" s="114"/>
      <c r="F47" s="115"/>
      <c r="G47" s="116">
        <f ca="1">IFERROR(NOW()-F47,"-")</f>
        <v>45959.532357638891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45959.532357638891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45959.532357638891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45959.532357638891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45959.532357638891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45959.532357638891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45959.532357638891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45959.532357638891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45959.532357638891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45959.532357638891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45959.532357638891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45959.532357638891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45959.532357638891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45959.532357638891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45959.532357638891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45959.532357638891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45959.532357638891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45959.532357638891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45959.532357638891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45959.532357638891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45959.532357638891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45959.532357638891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45959.532357638891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45959.532357638891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45959.532357638891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45959.532357638891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45959.532357638891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45959.532357638891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45959.532357638891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45959.532357638891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45959.532357638891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45959.532357638891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45959.532357638891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45959.532357638891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45959.532357638891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45959.532357638891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45959.532357638891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45959.532357638891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45959.532357638891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45959.532357638891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45959.532357638891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45959.532357638891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45959.532357638891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45959.532357638891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45959.532357638891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45959.532357638891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45959.532357638891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45959.532357638891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45959.532357638891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45959.532357638891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45959.532357638891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45959.532357638891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45959.532357638891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45959.532357638891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45959.532357638891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45959.532357638891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45959.532357638891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45959.532357638891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45959.532357638891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45959.532357638891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45959.532357638891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45959.532357638891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45959.532357638891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45959.532357638891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45959.532357638891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45959.532357638891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45959.532357638891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45959.532357638891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45959.532357638891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45959.532357638891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45959.532357638891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45959.532357638891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45959.532357638891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45959.532357638891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45959.532357638891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45959.532357638891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45959.532357638891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45959.532357638891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45959.532357638891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45959.532357638891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45959.532357638891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45959.532357638891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45959.532357638891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45959.532357638891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45959.532357638891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45959.532357638891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45959.532357638891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45959.532357638891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45959.532357638891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45959.532357638891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45959.532357638891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45959.532357638891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45959.532357638891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45959.532357638891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45959.532357638891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45959.532357638891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45959.532357638891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45959.532357638891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45959.532357638891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45959.532357638891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45959.532357638891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45959.532357638891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45959.532357638891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45959.532357638891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45959.532357638891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45959.532357638891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45959.532357638891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45959.532357638891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45959.532357638891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45959.532357638891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45959.532357638891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45959.532357638891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45959.532357638891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45959.532357638891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45959.532357638891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45959.532357638891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45959.532357638891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45959.532357638891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45959.532357638891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45959.532357638891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45959.532357638891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45959.532357638891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45959.532357638891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45959.532357638891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45959.532357638891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45959.532357638891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45959.532357638891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45959.532357638891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45959.532357638891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45959.532357638891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45959.532357638891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45959.532357638891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45959.532357638891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45959.532357638891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45959.532357638891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45959.532357638891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45959.532357638891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45959.532357638891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45959.532357638891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45959.532357638891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45959.532357638891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45959.532357638891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45959.532357638891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61"/>
      <c r="B190" s="162" t="str">
        <f>IFERROR(VLOOKUP(D190,DB!A:K,11,0),"")</f>
        <v/>
      </c>
      <c r="C190" s="162"/>
      <c r="D190" s="162"/>
      <c r="E190" s="163"/>
      <c r="F190" s="164"/>
      <c r="G190" s="165">
        <f ca="1">IFERROR(NOW()-F190,"-")</f>
        <v>45959.532357638891</v>
      </c>
      <c r="H190" s="164"/>
      <c r="I190" s="162" t="str">
        <f>IFERROR(VLOOKUP(D190,DB!A:F,6,0),"")</f>
        <v/>
      </c>
      <c r="J190" s="162" t="str">
        <f>IFERROR(VLOOKUP(D190,DB!A:G,7,0),"")</f>
        <v/>
      </c>
      <c r="K190" s="166"/>
      <c r="L190" s="162" t="str">
        <f>IFERROR(VLOOKUP(D190,DB!A:I,9,0),"")</f>
        <v/>
      </c>
      <c r="M190" s="162"/>
      <c r="N190" s="162"/>
      <c r="O190" s="162"/>
      <c r="P190" s="162"/>
      <c r="Q190" s="162"/>
      <c r="R190" s="162"/>
      <c r="S190" s="162"/>
      <c r="T190" s="162"/>
      <c r="U190" s="162"/>
      <c r="V190" s="162"/>
      <c r="W190" s="162"/>
      <c r="X190" s="162"/>
      <c r="Y190" s="162"/>
      <c r="Z190" s="162"/>
      <c r="AA190" s="162"/>
      <c r="AB190" s="162"/>
      <c r="AC190" s="162"/>
      <c r="AD190" s="162"/>
      <c r="AE190" s="162"/>
      <c r="AF190" s="162"/>
      <c r="AG190" s="162"/>
      <c r="AH190" s="162"/>
      <c r="AI190" s="162"/>
      <c r="AJ190" s="162"/>
      <c r="AK190" s="162"/>
      <c r="AL190" s="162"/>
      <c r="AM190" s="162"/>
      <c r="AN190" s="162"/>
      <c r="AO190" s="162"/>
      <c r="AP190" s="162"/>
      <c r="AQ190" s="162"/>
      <c r="AR190" s="162"/>
      <c r="AS190" s="162"/>
      <c r="AT190" s="162"/>
      <c r="AU190" s="162"/>
      <c r="AV190" s="162"/>
      <c r="AW190" s="162"/>
      <c r="AX190" s="162"/>
      <c r="AY190" s="162"/>
      <c r="AZ190" s="162"/>
      <c r="BA190" s="162"/>
      <c r="BB190" s="162"/>
      <c r="BC190" s="162"/>
      <c r="BD190" s="162"/>
      <c r="BE190" s="162"/>
      <c r="BF190" s="162"/>
      <c r="BG190" s="162"/>
      <c r="BH190" s="162"/>
      <c r="BI190" s="162"/>
      <c r="BJ190" s="162"/>
      <c r="BK190" s="162"/>
      <c r="BL190" s="162"/>
      <c r="BM190" s="162"/>
      <c r="BN190" s="162"/>
      <c r="BO190" s="162"/>
      <c r="BP190" s="162"/>
      <c r="BQ190" s="162"/>
      <c r="BR190" s="162"/>
      <c r="BS190" s="162"/>
      <c r="BT190" s="162"/>
      <c r="BU190" s="162"/>
      <c r="BV190" s="162"/>
      <c r="BW190" s="162"/>
      <c r="BX190" s="162"/>
      <c r="BY190" s="162"/>
      <c r="BZ190" s="162"/>
      <c r="CA190" s="162"/>
      <c r="CB190" s="162"/>
      <c r="CC190" s="162"/>
      <c r="CD190" s="162"/>
      <c r="CE190" s="162"/>
      <c r="CF190" s="162"/>
      <c r="CG190" s="162"/>
      <c r="CH190" s="162"/>
      <c r="CI190" s="162"/>
      <c r="CJ190" s="167"/>
    </row>
  </sheetData>
  <dataValidations count="2">
    <dataValidation allowBlank="1" showInputMessage="1" showErrorMessage="1" sqref="E1" xr:uid="{4D935161-CDD3-4592-B877-3FB59C99E142}"/>
    <dataValidation type="list" allowBlank="1" showInputMessage="1" showErrorMessage="1" sqref="E3:E19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2"/>
  <sheetViews>
    <sheetView tabSelected="1" workbookViewId="0">
      <selection activeCell="H5" sqref="H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39021</v>
      </c>
      <c r="F2" s="20"/>
      <c r="G2" s="21">
        <f t="shared" ref="G2:G63" ca="1" si="0">IFERROR(NOW()-F2,"-")</f>
        <v>45959.532357638891</v>
      </c>
      <c r="H2" s="22">
        <v>45959.513773148145</v>
      </c>
      <c r="I2" s="19" t="str">
        <f>IFERROR(VLOOKUP(D2,DB!A:F,6,0),"")</f>
        <v>SCECO</v>
      </c>
      <c r="J2" s="18" t="str">
        <f>IFERROR(VLOOKUP(D2,DB!A:G,7,0),"")</f>
        <v>Dead</v>
      </c>
      <c r="K2" s="46" t="s">
        <v>39110</v>
      </c>
      <c r="L2" s="23" t="str">
        <f>IFERROR(VLOOKUP(D2,DB!A:I,9,0),"")</f>
        <v>Latis</v>
      </c>
    </row>
    <row r="3" spans="1:13" ht="15" customHeight="1">
      <c r="A3" s="19"/>
      <c r="B3" s="63" t="str">
        <f>IFERROR(VLOOKUP(D3,DB!A:K,11,0),"")</f>
        <v/>
      </c>
      <c r="C3" s="18"/>
      <c r="D3" s="18"/>
      <c r="E3" s="18"/>
      <c r="F3" s="20"/>
      <c r="G3" s="21">
        <f t="shared" ca="1" si="0"/>
        <v>45959.532357638891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45959.532357638891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45959.532357638891</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45959.532357638891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45959.532357638891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45959.532357638891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45959.532357638891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45959.532357638891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45959.532357638891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45959.532357638891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45959.532357638891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45959.532357638891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45959.532357638891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45959.532357638891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45959.532357638891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45959.532357638891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45959.532357638891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45959.532357638891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45959.532357638891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45959.532357638891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45959.532357638891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45959.532357638891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45959.532357638891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45959.532357638891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45959.532357638891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45959.532357638891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45959.532357638891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45959.532357638891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45959.532357638891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45959.532357638891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45959.532357638891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45959.532357638891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45959.532357638891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45959.532357638891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45959.532357638891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45959.532357638891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45959.532357638891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45959.532357638891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45959.532357638891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45959.532357638891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45959.532357638891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45959.532357638891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45959.532357638891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45959.532357638891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45959.532357638891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45959.532357638891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45959.532357638891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45959.532357638891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45959.532357638891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45959.532357638891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45959.532357638891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45959.532357638891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45959.532357638891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45959.532357638891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45959.532357638891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45959.532357638891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45959.532357638891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45959.532357638891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45959.532357638891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45959.532357638891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45959.532357638891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ref="G64:G127" ca="1" si="1">IFERROR(NOW()-F64,"-")</f>
        <v>45959.532357638891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45959.532357638891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45959.532357638891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45959.532357638891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45959.532357638891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45959.532357638891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45959.532357638891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45959.532357638891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45959.532357638891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45959.532357638891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45959.532357638891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45959.532357638891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45959.532357638891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45959.532357638891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45959.532357638891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45959.532357638891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45959.532357638891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45959.532357638891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45959.532357638891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45959.532357638891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45959.532357638891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45959.532357638891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45959.532357638891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45959.532357638891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45959.532357638891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45959.532357638891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45959.532357638891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45959.532357638891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45959.532357638891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45959.532357638891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45959.532357638891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45959.532357638891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45959.532357638891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45959.532357638891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45959.532357638891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45959.532357638891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45959.532357638891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45959.532357638891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45959.532357638891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45959.532357638891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45959.532357638891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45959.532357638891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45959.532357638891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45959.532357638891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45959.532357638891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45959.532357638891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45959.532357638891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45959.532357638891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45959.532357638891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45959.532357638891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45959.532357638891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45959.532357638891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45959.532357638891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45959.532357638891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45959.532357638891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45959.532357638891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45959.532357638891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45959.532357638891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45959.532357638891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45959.532357638891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45959.532357638891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45959.532357638891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45959.532357638891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45959.532357638891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ref="G128:G191" ca="1" si="2">IFERROR(NOW()-F128,"-")</f>
        <v>45959.532357638891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45959.532357638891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45959.532357638891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45959.532357638891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45959.532357638891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45959.532357638891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45959.532357638891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45959.532357638891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45959.532357638891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45959.532357638891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45959.532357638891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45959.532357638891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45959.532357638891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45959.532357638891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45959.532357638891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45959.532357638891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45959.532357638891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45959.532357638891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45959.532357638891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45959.532357638891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45959.532357638891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45959.532357638891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45959.532357638891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45959.532357638891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45959.532357638891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45959.532357638891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45959.532357638891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45959.532357638891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45959.532357638891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45959.532357638891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45959.532357638891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45959.532357638891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45959.532357638891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45959.532357638891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45959.532357638891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45959.532357638891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45959.532357638891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45959.532357638891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45959.532357638891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45959.532357638891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45959.532357638891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45959.532357638891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45959.532357638891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45959.532357638891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45959.532357638891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45959.532357638891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45959.532357638891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45959.532357638891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45959.532357638891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45959.532357638891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45959.532357638891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45959.532357638891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45959.532357638891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45959.532357638891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45959.532357638891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45959.532357638891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45959.532357638891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45959.532357638891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45959.532357638891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45959.532357638891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45959.532357638891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45959.532357638891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45959.532357638891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45959.532357638891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ref="G192:G255" ca="1" si="3">IFERROR(NOW()-F192,"-")</f>
        <v>45959.532357638891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45959.532357638891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45959.532357638891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45959.532357638891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45959.532357638891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45959.532357638891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45959.532357638891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45959.532357638891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45959.532357638891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45959.532357638891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45959.532357638891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45959.532357638891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45959.532357638891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45959.532357638891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45959.532357638891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45959.532357638891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45959.532357638891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45959.532357638891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45959.532357638891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45959.532357638891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45959.532357638891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45959.532357638891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45959.532357638891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45959.532357638891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45959.532357638891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45959.532357638891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45959.532357638891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45959.532357638891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45959.532357638891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45959.532357638891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45959.532357638891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45959.532357638891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45959.532357638891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45959.532357638891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45959.532357638891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45959.532357638891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45959.532357638891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45959.532357638891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45959.532357638891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45959.532357638891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45959.532357638891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45959.532357638891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45959.532357638891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45959.532357638891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45959.532357638891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45959.532357638891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45959.532357638891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45959.532357638891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45959.532357638891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45959.532357638891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45959.532357638891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45959.532357638891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45959.532357638891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45959.532357638891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45959.532357638891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45959.532357638891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45959.532357638891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45959.532357638891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45959.532357638891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45959.532357638891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45959.532357638891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45959.532357638891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45959.532357638891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45959.532357638891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ref="G256:G319" ca="1" si="4">IFERROR(NOW()-F256,"-")</f>
        <v>45959.532357638891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45959.532357638891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45959.532357638891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45959.532357638891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45959.532357638891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45959.532357638891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45959.532357638891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45959.532357638891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45959.532357638891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45959.532357638891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45959.532357638891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45959.532357638891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45959.532357638891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45959.532357638891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45959.532357638891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45959.532357638891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45959.532357638891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45959.532357638891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45959.532357638891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45959.532357638891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45959.532357638891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45959.532357638891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45959.532357638891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45959.532357638891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45959.532357638891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45959.532357638891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45959.532357638891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45959.532357638891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45959.532357638891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45959.532357638891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45959.532357638891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45959.532357638891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45959.532357638891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45959.532357638891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45959.532357638891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45959.532357638891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45959.532357638891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45959.532357638891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45959.532357638891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45959.532357638891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45959.532357638891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45959.532357638891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45959.532357638891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45959.532357638891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45959.532357638891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45959.532357638891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45959.532357638891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45959.532357638891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45959.532357638891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45959.532357638891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45959.532357638891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45959.532357638891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45959.532357638891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45959.532357638891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45959.532357638891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45959.532357638891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45959.532357638891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45959.532357638891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45959.532357638891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45959.532357638891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45959.532357638891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45959.532357638891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45959.532357638891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45959.532357638891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ref="G320:G383" ca="1" si="5">IFERROR(NOW()-F320,"-")</f>
        <v>45959.532357638891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45959.532357638891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45959.532357638891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45959.532357638891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45959.532357638891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45959.532357638891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45959.532357638891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45959.532357638891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45959.532357638891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45959.532357638891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45959.532357638891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45959.532357638891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45959.532357638891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45959.532357638891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45959.532357638891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45959.532357638891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45959.532357638891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45959.532357638891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45959.532357638891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45959.532357638891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45959.532357638891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45959.532357638891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45959.532357638891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45959.532357638891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45959.532357638891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45959.532357638891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45959.532357638891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45959.532357638891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45959.532357638891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45959.532357638891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45959.532357638891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45959.532357638891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45959.532357638891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45959.532357638891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45959.532357638891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45959.532357638891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45959.532357638891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45959.532357638891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45959.532357638891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45959.532357638891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45959.532357638891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45959.532357638891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45959.532357638891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45959.532357638891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45959.532357638891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45959.532357638891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45959.532357638891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45959.532357638891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45959.532357638891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45959.532357638891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45959.532357638891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45959.532357638891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45959.532357638891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45959.532357638891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45959.532357638891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45959.532357638891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45959.532357638891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45959.532357638891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45959.532357638891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45959.532357638891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45959.532357638891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45959.532357638891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45959.532357638891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45959.532357638891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ref="G384:G447" ca="1" si="6">IFERROR(NOW()-F384,"-")</f>
        <v>45959.532357638891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45959.532357638891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45959.532357638891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45959.532357638891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45959.532357638891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45959.532357638891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45959.532357638891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45959.532357638891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45959.532357638891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45959.532357638891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45959.532357638891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45959.532357638891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45959.532357638891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45959.532357638891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45959.532357638891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45959.532357638891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45959.532357638891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45959.532357638891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45959.532357638891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45959.532357638891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45959.532357638891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45959.532357638891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45959.532357638891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45959.532357638891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45959.532357638891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45959.532357638891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45959.532357638891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45959.532357638891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45959.532357638891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45959.532357638891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45959.532357638891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45959.532357638891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45959.532357638891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45959.532357638891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45959.532357638891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45959.532357638891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45959.532357638891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45959.532357638891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45959.532357638891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45959.532357638891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45959.532357638891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45959.532357638891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45959.532357638891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45959.532357638891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45959.532357638891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45959.532357638891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45959.532357638891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45959.532357638891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45959.532357638891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45959.532357638891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45959.532357638891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45959.532357638891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45959.532357638891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45959.532357638891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45959.532357638891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45959.532357638891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45959.532357638891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45959.532357638891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45959.532357638891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45959.532357638891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45959.532357638891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45959.532357638891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45959.532357638891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45959.532357638891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ref="G448:G511" ca="1" si="7">IFERROR(NOW()-F448,"-")</f>
        <v>45959.532357638891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45959.532357638891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45959.532357638891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45959.532357638891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45959.532357638891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45959.532357638891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45959.532357638891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45959.532357638891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45959.532357638891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45959.532357638891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45959.532357638891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45959.532357638891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45959.532357638891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45959.532357638891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45959.532357638891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45959.532357638891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45959.532357638891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45959.532357638891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45959.532357638891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45959.532357638891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45959.532357638891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45959.532357638891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45959.532357638891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45959.532357638891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45959.532357638891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45959.532357638891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45959.532357638891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45959.532357638891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45959.532357638891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45959.532357638891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45959.532357638891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45959.532357638891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45959.532357638891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45959.532357638891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45959.532357638891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45959.532357638891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45959.532357638891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45959.532357638891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45959.532357638891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45959.532357638891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45959.532357638891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45959.532357638891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45959.532357638891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45959.532357638891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45959.532357638891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45959.532357638891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45959.532357638891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45959.532357638891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45959.532357638891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45959.532357638891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45959.532357638891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45959.532357638891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45959.532357638891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45959.532357638891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45959.532357638891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45959.532357638891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45959.532357638891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45959.532357638891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45959.532357638891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45959.532357638891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45959.532357638891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45959.532357638891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45959.532357638891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45959.532357638891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ref="G512:G575" ca="1" si="8">IFERROR(NOW()-F512,"-")</f>
        <v>45959.532357638891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45959.532357638891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45959.532357638891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45959.532357638891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45959.532357638891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45959.532357638891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45959.532357638891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45959.532357638891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45959.532357638891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45959.532357638891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45959.532357638891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45959.532357638891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45959.532357638891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45959.532357638891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45959.532357638891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45959.532357638891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45959.532357638891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45959.532357638891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45959.532357638891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45959.532357638891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45959.532357638891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45959.532357638891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45959.532357638891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45959.532357638891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45959.532357638891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45959.532357638891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45959.532357638891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45959.532357638891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45959.532357638891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45959.532357638891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45959.532357638891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45959.532357638891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45959.532357638891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45959.532357638891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45959.532357638891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45959.532357638891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45959.532357638891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45959.532357638891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45959.532357638891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45959.532357638891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45959.532357638891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45959.532357638891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45959.532357638891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45959.532357638891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45959.532357638891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45959.532357638891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45959.532357638891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45959.532357638891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45959.532357638891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45959.532357638891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45959.532357638891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45959.532357638891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45959.532357638891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45959.532357638891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45959.532357638891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45959.532357638891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45959.532357638891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45959.532357638891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45959.532357638891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45959.532357638891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45959.532357638891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45959.532357638891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45959.532357638891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45959.532357638891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ref="G576:G639" ca="1" si="9">IFERROR(NOW()-F576,"-")</f>
        <v>45959.532357638891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45959.532357638891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45959.532357638891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45959.532357638891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45959.532357638891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45959.532357638891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45959.532357638891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45959.532357638891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45959.532357638891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45959.532357638891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45959.532357638891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45959.532357638891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45959.532357638891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45959.532357638891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45959.532357638891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45959.532357638891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45959.532357638891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45959.532357638891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45959.532357638891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45959.532357638891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45959.532357638891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45959.532357638891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45959.532357638891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45959.532357638891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45959.532357638891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45959.532357638891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45959.532357638891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45959.532357638891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45959.532357638891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45959.532357638891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45959.532357638891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45959.532357638891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45959.532357638891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45959.532357638891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45959.532357638891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45959.532357638891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45959.532357638891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45959.532357638891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45959.532357638891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45959.532357638891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45959.532357638891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45959.532357638891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45959.532357638891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45959.532357638891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45959.532357638891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45959.532357638891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45959.532357638891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45959.532357638891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45959.532357638891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45959.532357638891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45959.532357638891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45959.532357638891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45959.532357638891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45959.532357638891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45959.532357638891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45959.532357638891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45959.532357638891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45959.532357638891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45959.532357638891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45959.532357638891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45959.532357638891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45959.532357638891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45959.532357638891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45959.532357638891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ref="G640:G703" ca="1" si="10">IFERROR(NOW()-F640,"-")</f>
        <v>45959.532357638891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45959.532357638891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45959.532357638891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45959.532357638891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45959.532357638891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45959.532357638891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45959.532357638891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45959.532357638891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45959.532357638891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45959.532357638891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45959.532357638891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45959.532357638891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45959.532357638891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45959.532357638891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45959.532357638891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45959.532357638891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45959.532357638891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45959.532357638891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45959.532357638891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45959.532357638891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45959.532357638891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45959.532357638891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45959.532357638891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45959.532357638891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45959.532357638891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45959.532357638891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45959.532357638891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45959.532357638891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45959.532357638891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45959.532357638891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45959.532357638891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45959.532357638891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45959.532357638891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45959.532357638891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45959.532357638891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45959.532357638891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45959.532357638891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45959.532357638891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45959.532357638891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45959.532357638891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45959.532357638891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45959.532357638891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45959.532357638891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45959.532357638891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45959.532357638891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45959.532357638891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45959.532357638891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45959.532357638891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45959.532357638891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45959.532357638891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45959.532357638891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45959.532357638891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45959.532357638891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45959.532357638891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45959.532357638891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45959.532357638891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45959.532357638891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45959.532357638891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45959.532357638891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45959.532357638891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45959.532357638891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45959.532357638891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45959.532357638891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45959.532357638891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ref="G704:G767" ca="1" si="11">IFERROR(NOW()-F704,"-")</f>
        <v>45959.532357638891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45959.532357638891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45959.532357638891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45959.532357638891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45959.532357638891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45959.532357638891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45959.532357638891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45959.532357638891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45959.532357638891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45959.532357638891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45959.532357638891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45959.532357638891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45959.532357638891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45959.532357638891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45959.532357638891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45959.532357638891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45959.532357638891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45959.532357638891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45959.532357638891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45959.532357638891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45959.532357638891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45959.532357638891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45959.532357638891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45959.532357638891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45959.532357638891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45959.532357638891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45959.532357638891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45959.532357638891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45959.532357638891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45959.532357638891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45959.532357638891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45959.532357638891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45959.532357638891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45959.532357638891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45959.532357638891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45959.532357638891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45959.532357638891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45959.532357638891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45959.532357638891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45959.532357638891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45959.532357638891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45959.532357638891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45959.532357638891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45959.532357638891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45959.532357638891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45959.532357638891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45959.532357638891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45959.532357638891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45959.532357638891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45959.532357638891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45959.532357638891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45959.532357638891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45959.532357638891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45959.532357638891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45959.532357638891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45959.532357638891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45959.532357638891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45959.532357638891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45959.532357638891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45959.532357638891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45959.532357638891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45959.532357638891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45959.532357638891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45959.532357638891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ref="G768:G831" ca="1" si="12">IFERROR(NOW()-F768,"-")</f>
        <v>45959.532357638891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45959.532357638891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45959.532357638891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45959.532357638891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45959.532357638891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45959.532357638891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45959.532357638891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45959.532357638891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45959.532357638891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45959.532357638891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45959.532357638891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45959.532357638891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45959.532357638891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45959.532357638891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45959.532357638891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45959.532357638891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45959.532357638891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45959.532357638891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45959.532357638891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45959.532357638891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45959.532357638891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45959.532357638891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45959.532357638891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45959.532357638891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45959.532357638891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45959.532357638891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45959.532357638891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45959.532357638891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45959.532357638891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45959.532357638891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45959.532357638891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45959.532357638891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45959.532357638891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45959.532357638891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45959.532357638891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45959.532357638891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45959.532357638891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45959.532357638891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45959.532357638891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45959.532357638891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45959.532357638891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45959.532357638891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45959.532357638891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45959.532357638891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45959.532357638891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45959.532357638891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45959.532357638891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45959.532357638891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45959.532357638891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45959.532357638891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45959.532357638891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45959.532357638891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45959.532357638891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45959.532357638891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45959.532357638891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45959.532357638891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45959.532357638891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45959.532357638891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45959.532357638891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45959.532357638891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45959.532357638891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45959.532357638891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45959.532357638891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45959.532357638891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ref="G832:G895" ca="1" si="13">IFERROR(NOW()-F832,"-")</f>
        <v>45959.532357638891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45959.532357638891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45959.532357638891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45959.532357638891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45959.532357638891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45959.532357638891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45959.532357638891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45959.532357638891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45959.532357638891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45959.532357638891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45959.532357638891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45959.532357638891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45959.532357638891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45959.532357638891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45959.532357638891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45959.532357638891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45959.532357638891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45959.532357638891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45959.532357638891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45959.532357638891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45959.532357638891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45959.532357638891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45959.532357638891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45959.532357638891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45959.532357638891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45959.532357638891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45959.532357638891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45959.532357638891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45959.532357638891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45959.532357638891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45959.532357638891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45959.532357638891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45959.532357638891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45959.532357638891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45959.532357638891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45959.532357638891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45959.532357638891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45959.532357638891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45959.532357638891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45959.532357638891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45959.532357638891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45959.532357638891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45959.532357638891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45959.532357638891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45959.532357638891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45959.532357638891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45959.532357638891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45959.532357638891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45959.532357638891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45959.532357638891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45959.532357638891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45959.532357638891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45959.532357638891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45959.532357638891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45959.532357638891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45959.532357638891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45959.532357638891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45959.532357638891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45959.532357638891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45959.532357638891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45959.532357638891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45959.532357638891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45959.532357638891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45959.532357638891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ref="G896:G959" ca="1" si="14">IFERROR(NOW()-F896,"-")</f>
        <v>45959.532357638891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45959.532357638891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45959.532357638891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45959.532357638891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45959.532357638891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45959.532357638891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45959.532357638891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45959.532357638891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45959.532357638891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45959.532357638891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45959.532357638891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45959.532357638891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45959.532357638891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45959.532357638891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45959.532357638891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45959.532357638891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45959.532357638891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45959.532357638891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45959.532357638891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45959.532357638891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45959.532357638891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45959.532357638891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45959.532357638891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45959.532357638891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45959.532357638891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45959.532357638891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45959.532357638891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45959.532357638891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45959.532357638891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45959.532357638891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45959.532357638891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45959.532357638891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45959.532357638891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45959.532357638891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45959.532357638891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45959.532357638891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45959.532357638891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45959.532357638891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45959.532357638891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45959.532357638891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45959.532357638891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45959.532357638891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45959.532357638891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45959.532357638891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45959.532357638891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45959.532357638891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45959.532357638891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45959.532357638891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45959.532357638891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45959.532357638891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45959.532357638891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45959.532357638891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45959.532357638891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45959.532357638891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45959.532357638891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45959.532357638891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45959.532357638891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45959.532357638891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45959.532357638891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45959.532357638891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45959.532357638891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45959.532357638891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45959.532357638891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45959.532357638891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ref="G960:G1023" ca="1" si="15">IFERROR(NOW()-F960,"-")</f>
        <v>45959.532357638891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45959.532357638891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45959.532357638891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45959.532357638891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45959.532357638891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45959.532357638891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45959.532357638891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45959.532357638891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45959.532357638891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45959.532357638891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45959.532357638891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45959.532357638891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45959.532357638891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45959.532357638891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45959.532357638891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45959.532357638891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45959.532357638891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45959.532357638891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45959.532357638891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45959.532357638891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45959.532357638891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45959.532357638891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45959.532357638891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45959.532357638891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45959.532357638891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45959.532357638891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45959.532357638891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45959.532357638891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45959.532357638891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45959.532357638891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45959.532357638891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45959.532357638891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45959.532357638891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45959.532357638891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45959.532357638891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45959.532357638891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45959.532357638891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45959.532357638891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45959.532357638891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45959.532357638891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45959.532357638891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45959.532357638891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45959.532357638891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45959.532357638891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45959.532357638891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45959.532357638891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45959.532357638891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45959.532357638891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45959.532357638891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45959.532357638891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45959.532357638891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45959.532357638891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45959.532357638891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45959.532357638891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45959.532357638891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45959.532357638891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45959.532357638891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45959.532357638891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45959.532357638891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45959.532357638891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45959.532357638891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45959.532357638891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45959.532357638891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45959.532357638891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ref="G1024:G1087" ca="1" si="16">IFERROR(NOW()-F1024,"-")</f>
        <v>45959.532357638891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45959.532357638891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45959.532357638891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45959.532357638891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45959.532357638891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45959.532357638891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45959.532357638891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45959.532357638891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45959.532357638891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45959.532357638891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45959.532357638891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45959.532357638891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45959.532357638891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45959.532357638891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45959.532357638891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45959.532357638891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45959.532357638891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45959.532357638891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45959.532357638891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45959.532357638891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45959.532357638891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45959.532357638891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45959.532357638891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45959.532357638891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45959.532357638891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45959.532357638891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45959.532357638891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45959.532357638891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45959.532357638891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45959.532357638891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45959.532357638891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45959.532357638891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45959.532357638891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45959.532357638891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45959.532357638891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45959.532357638891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45959.532357638891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45959.532357638891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45959.532357638891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45959.532357638891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45959.532357638891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45959.532357638891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45959.532357638891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45959.532357638891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45959.532357638891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45959.532357638891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45959.532357638891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45959.532357638891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45959.532357638891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45959.532357638891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45959.532357638891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45959.532357638891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45959.532357638891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45959.532357638891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45959.532357638891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45959.532357638891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45959.532357638891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45959.532357638891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45959.532357638891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45959.532357638891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45959.532357638891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45959.532357638891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45959.532357638891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45959.532357638891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ref="G1088:G1102" ca="1" si="17">IFERROR(NOW()-F1088,"-")</f>
        <v>45959.532357638891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45959.532357638891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45959.532357638891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45959.532357638891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45959.532357638891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45959.532357638891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45959.532357638891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45959.532357638891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45959.532357638891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45959.532357638891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45959.532357638891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45959.532357638891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45959.532357638891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45959.532357638891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45959.532357638891</v>
      </c>
      <c r="H1102" s="22"/>
      <c r="I1102" s="19" t="str">
        <f>IFERROR(VLOOKUP(D1102,DB!A:F,6,0),"")</f>
        <v/>
      </c>
      <c r="J1102" s="18" t="str">
        <f>IFERROR(VLOOKUP(D1102,DB!A:G,7,0),"")</f>
        <v/>
      </c>
      <c r="K1102" s="46"/>
      <c r="L1102" s="23" t="str">
        <f>IFERROR(VLOOKUP(D1102,DB!A:I,9,0),"")</f>
        <v/>
      </c>
    </row>
  </sheetData>
  <dataValidations count="2">
    <dataValidation allowBlank="1" showInputMessage="1" showErrorMessage="1" sqref="E1" xr:uid="{5914219A-CB83-432D-936A-CC0CB6F3982A}"/>
    <dataValidation type="list" allowBlank="1" showInputMessage="1" showErrorMessage="1" sqref="E2:E110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6"/>
  <sheetViews>
    <sheetView workbookViewId="0">
      <selection activeCell="I9" sqref="I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256.05164004629478</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94" t="s">
        <v>28974</v>
      </c>
      <c r="E3" s="98" t="s">
        <v>39021</v>
      </c>
      <c r="F3" s="123"/>
      <c r="G3" s="124">
        <f ca="1">IFERROR(NOW()-F3,"")</f>
        <v>45959.532357638891</v>
      </c>
      <c r="H3" s="123">
        <v>45959.359988425924</v>
      </c>
      <c r="I3" s="119" t="str">
        <f>IFERROR(VLOOKUP(D3,DB!A:F,6,0),"")</f>
        <v>SCECO</v>
      </c>
      <c r="J3" s="119" t="str">
        <f>IFERROR(VLOOKUP(D3,DB!A:G,7,0),"")</f>
        <v>Weak</v>
      </c>
      <c r="K3" s="125" t="s">
        <v>39114</v>
      </c>
      <c r="L3" s="121" t="str">
        <f>IFERROR(VLOOKUP(D3,DB!A:I,9,0),"")</f>
        <v>Latis</v>
      </c>
    </row>
    <row r="4" spans="1:16" ht="15" customHeight="1">
      <c r="A4" s="119" t="s">
        <v>39115</v>
      </c>
      <c r="B4" s="119" t="str">
        <f>IFERROR(VLOOKUP(D4,DB!A:K,11,0),"")</f>
        <v>R4</v>
      </c>
      <c r="C4" s="120">
        <v>2</v>
      </c>
      <c r="D4" s="94" t="s">
        <v>35060</v>
      </c>
      <c r="E4" s="98" t="s">
        <v>39021</v>
      </c>
      <c r="F4" s="123"/>
      <c r="G4" s="124">
        <f ca="1">IFERROR(NOW()-F4,"")</f>
        <v>45959.532357638891</v>
      </c>
      <c r="H4" s="123">
        <v>45959.408807870372</v>
      </c>
      <c r="I4" s="119" t="str">
        <f>IFERROR(VLOOKUP(D4,DB!A:F,6,0),"")</f>
        <v>SCECO</v>
      </c>
      <c r="J4" s="119" t="str">
        <f>IFERROR(VLOOKUP(D4,DB!A:G,7,0),"")</f>
        <v>Vandalized</v>
      </c>
      <c r="K4" s="125" t="s">
        <v>39116</v>
      </c>
      <c r="L4" s="121" t="str">
        <f>IFERROR(VLOOKUP(D4,DB!A:I,9,0),"")</f>
        <v>Latis</v>
      </c>
    </row>
    <row r="5" spans="1:16" ht="15" customHeight="1">
      <c r="A5" s="119" t="s">
        <v>39113</v>
      </c>
      <c r="B5" s="119" t="str">
        <f>IFERROR(VLOOKUP(D5,DB!A:K,11,0),"")</f>
        <v>R4</v>
      </c>
      <c r="C5" s="120">
        <v>1</v>
      </c>
      <c r="D5" s="94" t="s">
        <v>34938</v>
      </c>
      <c r="E5" s="98" t="s">
        <v>39021</v>
      </c>
      <c r="F5" s="123"/>
      <c r="G5" s="124">
        <f ca="1">IFERROR(NOW()-F5,"")</f>
        <v>45959.532357638891</v>
      </c>
      <c r="H5" s="123">
        <v>45959.408807870372</v>
      </c>
      <c r="I5" s="119" t="str">
        <f>IFERROR(VLOOKUP(D5,DB!A:F,6,0),"")</f>
        <v>SCECO</v>
      </c>
      <c r="J5" s="119" t="str">
        <f>IFERROR(VLOOKUP(D5,DB!A:G,7,0),"")</f>
        <v>Vandalized</v>
      </c>
      <c r="K5" s="125" t="s">
        <v>39117</v>
      </c>
      <c r="L5" s="121" t="str">
        <f>IFERROR(VLOOKUP(D5,DB!A:I,9,0),"")</f>
        <v>Latis</v>
      </c>
    </row>
    <row r="6" spans="1:16" ht="15" customHeight="1">
      <c r="A6" s="119" t="s">
        <v>39118</v>
      </c>
      <c r="B6" s="119" t="str">
        <f>IFERROR(VLOOKUP(D6,DB!A:K,11,0),"")</f>
        <v>R4</v>
      </c>
      <c r="C6" s="120">
        <v>1</v>
      </c>
      <c r="D6" s="94" t="s">
        <v>35139</v>
      </c>
      <c r="E6" s="98" t="s">
        <v>39021</v>
      </c>
      <c r="F6" s="123">
        <v>45959.433553240742</v>
      </c>
      <c r="G6" s="124">
        <f ca="1">IFERROR(NOW()-F6,"")</f>
        <v>9.8804398148786277E-2</v>
      </c>
      <c r="H6" s="123">
        <v>45959.428020833337</v>
      </c>
      <c r="I6" s="119" t="str">
        <f>IFERROR(VLOOKUP(D6,DB!A:F,6,0),"")</f>
        <v>SCECO</v>
      </c>
      <c r="J6" s="119" t="str">
        <f>IFERROR(VLOOKUP(D6,DB!A:G,7,0),"")</f>
        <v>Dead</v>
      </c>
      <c r="K6" s="125" t="s">
        <v>39119</v>
      </c>
      <c r="L6" s="121" t="str">
        <f>IFERROR(VLOOKUP(D6,DB!A:I,9,0),"")</f>
        <v>Latis</v>
      </c>
    </row>
    <row r="7" spans="1:16" ht="15" customHeight="1">
      <c r="A7" s="119" t="s">
        <v>39120</v>
      </c>
      <c r="B7" s="119" t="str">
        <f>IFERROR(VLOOKUP(D7,DB!A:K,11,0),"")</f>
        <v>R4</v>
      </c>
      <c r="C7" s="120">
        <v>1</v>
      </c>
      <c r="D7" s="94" t="s">
        <v>36707</v>
      </c>
      <c r="E7" s="98" t="s">
        <v>39021</v>
      </c>
      <c r="F7" s="123">
        <v>45959.47314814815</v>
      </c>
      <c r="G7" s="124">
        <f ca="1">IFERROR(NOW()-F7,"")</f>
        <v>5.9209490740613546E-2</v>
      </c>
      <c r="H7" s="123">
        <v>45959.467523148145</v>
      </c>
      <c r="I7" s="119" t="str">
        <f>IFERROR(VLOOKUP(D7,DB!A:F,6,0),"")</f>
        <v>Generator-SG</v>
      </c>
      <c r="J7" s="119" t="str">
        <f>IFERROR(VLOOKUP(D7,DB!A:G,7,0),"")</f>
        <v>Dead</v>
      </c>
      <c r="K7" s="125" t="s">
        <v>39121</v>
      </c>
      <c r="L7" s="121" t="str">
        <f>IFERROR(VLOOKUP(D7,DB!A:I,9,0),"")</f>
        <v>Latis</v>
      </c>
    </row>
    <row r="8" spans="1:16" ht="15" customHeight="1">
      <c r="A8" s="119"/>
      <c r="B8" s="119" t="str">
        <f>IFERROR(VLOOKUP(D8,DB!A:K,11,0),"")</f>
        <v/>
      </c>
      <c r="C8" s="120"/>
      <c r="D8" s="94"/>
      <c r="E8" s="98"/>
      <c r="F8" s="123"/>
      <c r="G8" s="124">
        <f ca="1">IFERROR(NOW()-F8,"")</f>
        <v>45959.532357638891</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45959.532357638891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45959.532357638891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45959.532357638891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45959.532357638891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45959.532357638891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45959.532357638891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45959.532357638891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45959.532357638891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45959.532357638891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45959.532357638891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45959.532357638891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45959.532357638891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45959.532357638891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45959.532357638891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45959.532357638891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45959.532357638891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45959.532357638891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45959.532357638891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45959.532357638891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45959.532357638891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45959.532357638891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45959.532357638891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45959.532357638891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45959.532357638891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45959.532357638891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45959.532357638891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45959.532357638891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45959.532357638891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45959.532357638891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45959.532357638891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45959.532357638891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45959.532357638891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45959.532357638891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45959.532357638891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45959.532357638891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45959.532357638891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45959.532357638891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45959.532357638891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45959.532357638891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45959.532357638891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45959.532357638891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45959.532357638891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45959.532357638891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45959.532357638891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45959.532357638891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45959.532357638891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45959.532357638891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45959.532357638891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45959.532357638891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45959.532357638891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45959.532357638891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45959.532357638891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45959.532357638891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45959.532357638891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45959.532357638891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45959.532357638891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45959.532357638891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45959.532357638891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45959.532357638891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45959.532357638891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45959.532357638891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45959.532357638891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45959.532357638891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45959.532357638891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45959.532357638891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45959.532357638891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45959.532357638891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45959.532357638891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45959.532357638891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45959.532357638891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45959.532357638891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45959.532357638891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45959.532357638891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45959.532357638891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45959.532357638891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45959.532357638891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45959.532357638891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45959.532357638891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45959.532357638891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45959.532357638891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45959.532357638891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45959.532357638891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45959.532357638891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45959.532357638891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45959.532357638891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45959.532357638891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45959.532357638891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45959.532357638891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45959.532357638891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45959.532357638891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45959.532357638891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45959.532357638891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45959.532357638891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45959.532357638891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45959.532357638891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45959.532357638891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45959.532357638891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45959.532357638891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45959.532357638891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45959.532357638891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45959.532357638891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45959.532357638891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45959.532357638891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45959.532357638891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45959.532357638891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45959.532357638891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45959.532357638891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45959.532357638891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45959.532357638891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45959.532357638891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45959.532357638891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45959.532357638891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45959.532357638891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45959.532357638891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45959.532357638891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45959.532357638891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45959.532357638891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45959.532357638891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45959.532357638891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45959.532357638891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45959.532357638891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45959.532357638891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45959.532357638891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45959.532357638891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45959.532357638891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45959.532357638891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45959.532357638891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45959.532357638891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45959.532357638891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45959.532357638891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45959.532357638891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45959.532357638891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45959.532357638891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45959.532357638891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45959.532357638891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45959.532357638891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45959.532357638891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45959.532357638891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45959.532357638891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45959.532357638891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45959.532357638891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45959.532357638891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45959.532357638891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45959.532357638891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45959.532357638891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45959.532357638891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45959.532357638891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45959.532357638891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45959.532357638891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45959.532357638891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45959.532357638891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45959.532357638891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45959.532357638891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45959.532357638891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45959.532357638891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45959.532357638891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45959.532357638891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45959.532357638891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45959.532357638891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45959.532357638891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45959.532357638891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45959.532357638891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45959.532357638891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45959.532357638891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45959.532357638891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45959.532357638891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45959.532357638891</v>
      </c>
      <c r="H175" s="123"/>
      <c r="I175" s="119" t="str">
        <f>IFERROR(VLOOKUP(D175,DB!A:F,6,0),"")</f>
        <v/>
      </c>
      <c r="J175" s="119" t="str">
        <f>IFERROR(VLOOKUP(D175,DB!A:G,7,0),"")</f>
        <v/>
      </c>
      <c r="K175" s="125"/>
      <c r="L175" s="121" t="str">
        <f>IFERROR(VLOOKUP(D175,DB!A:I,9,0),"")</f>
        <v/>
      </c>
    </row>
    <row r="176" spans="1:12" ht="15" customHeight="1">
      <c r="A176" s="126"/>
      <c r="B176" s="126" t="str">
        <f>IFERROR(VLOOKUP(D176,DB!A:K,11,0),"")</f>
        <v/>
      </c>
      <c r="C176" s="127"/>
      <c r="D176" s="128"/>
      <c r="E176" s="129"/>
      <c r="F176" s="130"/>
      <c r="G176" s="131">
        <f ca="1">IFERROR(NOW()-F176,"")</f>
        <v>45959.532357638891</v>
      </c>
      <c r="H176" s="130"/>
      <c r="I176" s="126" t="str">
        <f>IFERROR(VLOOKUP(D176,DB!A:F,6,0),"")</f>
        <v/>
      </c>
      <c r="J176" s="126" t="str">
        <f>IFERROR(VLOOKUP(D176,DB!A:G,7,0),"")</f>
        <v/>
      </c>
      <c r="K176" s="132"/>
      <c r="L176" s="128" t="str">
        <f>IFERROR(VLOOKUP(D176,DB!A:I,9,0),"")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67.70029745370266</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39100</v>
      </c>
      <c r="F3" s="38">
        <v>45926.188877314817</v>
      </c>
      <c r="G3" s="144">
        <f t="shared" ref="G3" ca="1" si="0">IFERROR(NOW()-F3,"")</f>
        <v>33.343480324074335</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39100</v>
      </c>
      <c r="F4" s="153">
        <v>45948.661111111112</v>
      </c>
      <c r="G4" s="154">
        <f ca="1">IFERROR(NOW()-F4,"")</f>
        <v>10.871246527778567</v>
      </c>
      <c r="H4" s="153">
        <v>45948.661111111112</v>
      </c>
      <c r="I4" s="152" t="str">
        <f>IFERROR(VLOOKUP(D4,DB!A:F,6,0),"")</f>
        <v>SCECO</v>
      </c>
      <c r="J4" s="152" t="str">
        <f>IFERROR(VLOOKUP(D4,DB!A:G,7,0),"")</f>
        <v>Dead</v>
      </c>
      <c r="K4" s="152" t="s">
        <v>39127</v>
      </c>
      <c r="L4" s="152" t="str">
        <f>IFERROR(VLOOKUP(D4,DB!A:I,9,0),"")</f>
        <v>Latis</v>
      </c>
    </row>
    <row r="5" spans="1:13" ht="15">
      <c r="A5" s="152"/>
      <c r="B5" s="152" t="str">
        <f>IFERROR(VLOOKUP(D5,DB!A:K,11,0),"")</f>
        <v/>
      </c>
      <c r="C5" s="152"/>
      <c r="D5"/>
      <c r="E5" s="152"/>
      <c r="F5" s="153"/>
      <c r="G5" s="154">
        <f ca="1">IFERROR(NOW()-F5,"")</f>
        <v>45959.532357638891</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45959.532357638891</v>
      </c>
      <c r="H6" s="153"/>
      <c r="I6" s="152" t="str">
        <f>IFERROR(VLOOKUP(D6,DB!A:F,6,0),"")</f>
        <v/>
      </c>
      <c r="J6" s="152" t="str">
        <f>IFERROR(VLOOKUP(D6,DB!A:G,7,0),"")</f>
        <v/>
      </c>
      <c r="K6" s="152"/>
      <c r="L6" s="152" t="str">
        <f>IFERROR(VLOOKUP(D6,DB!A:I,9,0),"")</f>
        <v/>
      </c>
    </row>
    <row r="7" spans="1:13" ht="15">
      <c r="A7" s="152"/>
      <c r="B7" s="152" t="str">
        <f>IFERROR(VLOOKUP(D7,DB!A:K,11,0),"")</f>
        <v>R5</v>
      </c>
      <c r="C7" s="152"/>
      <c r="D7" s="152" t="s">
        <v>38247</v>
      </c>
      <c r="E7" s="152"/>
      <c r="F7" s="153"/>
      <c r="G7" s="154">
        <f ca="1">IFERROR(NOW()-F7,"")</f>
        <v>45959.532357638891</v>
      </c>
      <c r="H7" s="153"/>
      <c r="I7" s="152" t="str">
        <f>IFERROR(VLOOKUP(D7,DB!A:F,6,0),"")</f>
        <v>SCECO</v>
      </c>
      <c r="J7" s="152" t="str">
        <f>IFERROR(VLOOKUP(D7,DB!A:G,7,0),"")</f>
        <v>Haj Removal</v>
      </c>
      <c r="K7" s="152"/>
      <c r="L7" s="152" t="str">
        <f>IFERROR(VLOOKUP(D7,DB!A:I,9,0),"")</f>
        <v>Latis</v>
      </c>
    </row>
    <row r="8" spans="1:13" ht="15">
      <c r="A8" s="152"/>
      <c r="B8" s="152" t="str">
        <f>IFERROR(VLOOKUP(D8,DB!A:K,11,0),"")</f>
        <v/>
      </c>
      <c r="C8" s="152"/>
      <c r="D8" s="152"/>
      <c r="E8" s="152"/>
      <c r="F8" s="153"/>
      <c r="G8" s="154">
        <f ca="1">IFERROR(NOW()-F8,"")</f>
        <v>45959.532357638891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45959.532357638891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45959.532357638891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45959.532357638891</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45959.532357638891</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45959.532357638891</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45959.532357638891</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45959.532357638891</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45959.532357638891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45959.532357638891</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45959.532357638891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45959.532357638891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45959.532357638891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45959.532357638891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45959.532357638891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45959.532357638891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45959.532357638891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45959.532357638891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45959.532357638891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45959.532357638891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45959.532357638891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45959.532357638891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45959.532357638891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45959.532357638891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45959.532357638891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45959.532357638891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45959.532357638891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45959.532357638891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45959.532357638891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45959.532357638891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45959.532357638891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45959.532357638891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45959.532357638891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45959.532357638891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45959.532357638891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45959.532357638891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45959.532357638891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45959.532357638891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45959.532357638891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45959.532357638891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45959.532357638891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45959.532357638891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45959.532357638891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45959.532357638891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45959.532357638891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45959.532357638891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45959.532357638891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45959.532357638891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45959.532357638891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45959.532357638891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45959.532357638891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45959.532357638891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45959.532357638891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45959.532357638891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45959.532357638891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45959.532357638891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45959.532357638891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45959.532357638891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45959.532357638891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45959.532357638891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45959.532357638891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45959.532357638891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45959.532357638891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45959.532357638891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45959.532357638891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45959.532357638891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45959.532357638891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45959.532357638891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45959.532357638891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45959.532357638891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45959.532357638891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45959.532357638891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45959.532357638891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45959.532357638891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45959.532357638891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45959.532357638891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45959.532357638891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45959.532357638891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45959.532357638891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45959.532357638891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45959.532357638891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45959.532357638891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45959.532357638891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45959.532357638891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45959.532357638891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45959.532357638891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45959.532357638891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45959.532357638891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45959.532357638891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45959.532357638891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45959.532357638891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45959.532357638891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45959.532357638891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45959.532357638891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45959.532357638891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45959.532357638891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45959.532357638891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45959.532357638891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45959.532357638891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45959.532357638891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45959.532357638891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45959.532357638891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45959.532357638891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45959.532357638891</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45959.532357638891</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45959.532357638891</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45959.532357638891</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45959.532357638891</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45959.532357638891</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45959.532357638891</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45959.532357638891</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45959.532357638891</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45959.532357638891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45959.532357638891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45959.532357638891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45959.532357638891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45959.532357638891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45959.532357638891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45959.532357638891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45959.532357638891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45959.532357638891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45959.532357638891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45959.532357638891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45959.532357638891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45959.532357638891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45959.532357638891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45959.532357638891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45959.532357638891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45959.532357638891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45959.532357638891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45959.532357638891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45959.532357638891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45959.532357638891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45959.532357638891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45959.532357638891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45959.532357638891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45959.532357638891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45959.532357638891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45959.532357638891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45959.532357638891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45959.532357638891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45959.532357638891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45959.532357638891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45959.532357638891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45959.532357638891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45959.532357638891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45959.532357638891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45959.532357638891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45959.532357638891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45959.532357638891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45959.532357638891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45959.532357638891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45959.532357638891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45959.532357638891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45959.532357638891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45959.532357638891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45959.532357638891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45959.532357638891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45959.532357638891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45959.532357638891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45959.532357638891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45959.532357638891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45959.532357638891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45959.532357638891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45959.532357638891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45959.532357638891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45959.532357638891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45959.532357638891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45959.532357638891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45959.532357638891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45959.532357638891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45959.532357638891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45959.532357638891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45959.532357638891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45959.532357638891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45959.532357638891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45959.532357638891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45959.532357638891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45959.532357638891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45959.532357638891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45959.532357638891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45959.532357638891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45959.532357638891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45959.532357638891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45959.532357638891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45959.532357638891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45959.532357638891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45959.532357638891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45959.532357638891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45959.532357638891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45959.532357638891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45959.532357638891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45959.532357638891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45959.532357638891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45959.532357638891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45959.532357638891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45959.532357638891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45959.532357638891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45959.532357638891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45959.532357638891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45959.532357638891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45959.532357638891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45959.532357638891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45959.532357638891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45959.532357638891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45959.532357638891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45959.532357638891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45959.532357638891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45959.532357638891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45959.532357638891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45959.532357638891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45959.532357638891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45959.532357638891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45959.532357638891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45959.532357638891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45959.532357638891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45959.532357638891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45959.532357638891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45959.532357638891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45959.532357638891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45959.532357638891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45959.532357638891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45959.532357638891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45959.532357638891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45959.532357638891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45959.532357638891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45959.532357638891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45959.532357638891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45959.532357638891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45959.532357638891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45959.532357638891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45959.532357638891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45959.532357638891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45959.532357638891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45959.532357638891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45959.532357638891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45959.532357638891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45959.532357638891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45959.532357638891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45959.532357638891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45959.532357638891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45959.532357638891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45959.532357638891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45959.532357638891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45959.532357638891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45959.532357638891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45959.532357638891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45959.532357638891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45959.532357638891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45959.532357638891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45959.532357638891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45959.532357638891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45959.532357638891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45959.532357638891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45959.532357638891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45959.532357638891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45959.532357638891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45959.532357638891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45959.532357638891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45959.532357638891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45959.532357638891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45959.532357638891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45959.532357638891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45959.532357638891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45959.532357638891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45959.532357638891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45959.532357638891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45959.532357638891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45959.532357638891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45959.532357638891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45959.532357638891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45959.532357638891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45959.532357638891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45959.532357638891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45959.532357638891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45959.532357638891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45959.532357638891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45959.532357638891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45959.532357638891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45959.532357638891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45959.532357638891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45959.532357638891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45959.532357638891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45959.532357638891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45959.532357638891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45959.532357638891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45959.532357638891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45959.532357638891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45959.532357638891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45959.532357638891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45959.532357638891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45959.532357638891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45959.532357638891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45959.532357638891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45959.532357638891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45959.532357638891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45959.532357638891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45959.532357638891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45959.532357638891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45959.532357638891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45959.532357638891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45959.532357638891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45959.532357638891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45959.532357638891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45959.532357638891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45959.532357638891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45959.532357638891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45959.532357638891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45959.532357638891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45959.532357638891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45959.532357638891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45959.532357638891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45959.532357638891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45959.532357638891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45959.532357638891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45959.532357638891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45959.532357638891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45959.532357638891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45959.532357638891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45959.532357638891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45959.532357638891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45959.532357638891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45959.532357638891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45959.532357638891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45959.532357638891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45959.532357638891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45959.532357638891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45959.532357638891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45959.532357638891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45959.532357638891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45959.532357638891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45959.532357638891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45959.532357638891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45959.532357638891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45959.532357638891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45959.532357638891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45959.532357638891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45959.532357638891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45959.532357638891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45959.532357638891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45959.532357638891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45959.532357638891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45959.532357638891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45959.532357638891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45959.532357638891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45959.532357638891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45959.532357638891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45959.532357638891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45959.532357638891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45959.532357638891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45959.532357638891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45959.532357638891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45959.532357638891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45959.532357638891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45959.532357638891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45959.532357638891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45959.532357638891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45959.532357638891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45959.532357638891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45959.532357638891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45959.532357638891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45959.532357638891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45959.532357638891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45959.532357638891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45959.532357638891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45959.532357638891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45959.532357638891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45959.532357638891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45959.532357638891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45959.532357638891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45959.532357638891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45959.532357638891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45959.532357638891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45959.532357638891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45959.532357638891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45959.532357638891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45959.532357638891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45959.532357638891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45959.532357638891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45959.532357638891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45959.532357638891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45959.532357638891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45959.532357638891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45959.532357638891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45959.532357638891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45959.532357638891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45959.532357638891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45959.532357638891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45959.532357638891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45959.532357638891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45959.532357638891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45959.532357638891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45959.532357638891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45959.532357638891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45959.532357638891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45959.532357638891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45959.532357638891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45959.532357638891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45959.532357638891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45959.532357638891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45959.532357638891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45959.532357638891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45959.532357638891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45959.532357638891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45959.532357638891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45959.532357638891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45959.532357638891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45959.532357638891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45959.532357638891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45959.532357638891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45959.532357638891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45959.532357638891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45959.532357638891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45959.532357638891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45959.532357638891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45959.532357638891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45959.532357638891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45959.532357638891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45959.532357638891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45959.532357638891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45959.532357638891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45959.532357638891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45959.532357638891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45959.532357638891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45959.532357638891</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3"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7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39128</v>
      </c>
      <c r="B2" s="103" t="str">
        <f>IFERROR(VLOOKUP(D2,DB!A:K,11,0),"")</f>
        <v>R6</v>
      </c>
      <c r="C2" s="105">
        <v>1</v>
      </c>
      <c r="D2" s="103" t="s">
        <v>37504</v>
      </c>
      <c r="E2" s="106" t="s">
        <v>39021</v>
      </c>
      <c r="F2" s="170">
        <v>45959.449525462966</v>
      </c>
      <c r="G2" s="77">
        <f ca="1">IFERROR(NOW()-F2,"-")</f>
        <v>8.2832175925432239E-2</v>
      </c>
      <c r="H2" s="107">
        <v>45959.443981481483</v>
      </c>
      <c r="I2" s="103" t="str">
        <f>IFERROR(VLOOKUP(D2,DB!A:F,6,0),"")</f>
        <v>SCECO</v>
      </c>
      <c r="J2" s="102" t="str">
        <f>IFERROR(VLOOKUP(D2,DB!A:G,7,0),"")</f>
        <v>Dead</v>
      </c>
      <c r="K2" s="108" t="s">
        <v>39129</v>
      </c>
      <c r="L2" s="109" t="str">
        <f>IFERROR(VLOOKUP(D2,DB!A:I,9,0),"")</f>
        <v>Latis</v>
      </c>
    </row>
    <row r="3" spans="1:16383" ht="31.5" customHeight="1">
      <c r="A3" s="104" t="s">
        <v>39130</v>
      </c>
      <c r="B3" s="103" t="str">
        <f>IFERROR(VLOOKUP(D3,DB!A:K,11,0),"")</f>
        <v>R6</v>
      </c>
      <c r="C3" s="105">
        <v>1</v>
      </c>
      <c r="D3" s="103" t="s">
        <v>37470</v>
      </c>
      <c r="E3" s="106" t="s">
        <v>39021</v>
      </c>
      <c r="F3" s="107">
        <v>45959.404178240744</v>
      </c>
      <c r="G3" s="77">
        <f ca="1">IFERROR(NOW()-F3,"-")</f>
        <v>0.12817939814704005</v>
      </c>
      <c r="H3" s="107">
        <v>45959.404178240744</v>
      </c>
      <c r="I3" s="103" t="str">
        <f>IFERROR(VLOOKUP(D3,DB!A:F,6,0),"")</f>
        <v>Generator-SG</v>
      </c>
      <c r="J3" s="102" t="str">
        <f>IFERROR(VLOOKUP(D3,DB!A:G,7,0),"")</f>
        <v>Vandalized</v>
      </c>
      <c r="K3" s="108" t="s">
        <v>39131</v>
      </c>
      <c r="L3" s="109" t="str">
        <f>IFERROR(VLOOKUP(D3,DB!A:I,9,0),"")</f>
        <v>Latis</v>
      </c>
    </row>
    <row r="4" spans="1:16383" ht="31.5" customHeight="1">
      <c r="A4" s="104"/>
      <c r="B4" s="103" t="str">
        <f>IFERROR(VLOOKUP(D4,DB!A:K,11,0),"")</f>
        <v>R6</v>
      </c>
      <c r="C4" s="105">
        <v>1</v>
      </c>
      <c r="D4" s="103" t="s">
        <v>34050</v>
      </c>
      <c r="E4" s="106" t="s">
        <v>39021</v>
      </c>
      <c r="F4" s="107"/>
      <c r="G4" s="77">
        <f ca="1">IFERROR(NOW()-F4,"-")</f>
        <v>45959.532357638891</v>
      </c>
      <c r="H4" s="107"/>
      <c r="I4" s="103" t="str">
        <f>IFERROR(VLOOKUP(D4,DB!A:F,6,0),"")</f>
        <v>SCECO</v>
      </c>
      <c r="J4" s="102" t="str">
        <f>IFERROR(VLOOKUP(D4,DB!A:G,7,0),"")</f>
        <v>Dead</v>
      </c>
      <c r="K4" s="108" t="s">
        <v>39132</v>
      </c>
      <c r="L4" s="109" t="str">
        <f>IFERROR(VLOOKUP(D4,DB!A:I,9,0),"")</f>
        <v>Latis</v>
      </c>
    </row>
    <row r="5" spans="1:16383" ht="31.5" customHeight="1">
      <c r="A5" s="104"/>
      <c r="B5" s="103" t="str">
        <f>IFERROR(VLOOKUP(D5,DB!A:K,11,0),"")</f>
        <v/>
      </c>
      <c r="C5" s="105"/>
      <c r="D5" s="103"/>
      <c r="E5" s="106"/>
      <c r="F5" s="107"/>
      <c r="G5" s="77">
        <f ca="1">IFERROR(NOW()-F5,"-")</f>
        <v>45959.532357638891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45959.532357638891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45959.532357638891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45959.532357638891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45959.532357638891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45959.532357638891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45959.532357638891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45959.532357638891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45959.532357638891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45959.532357638891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45959.532357638891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45959.532357638891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45959.532357638891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45959.532357638891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45959.532357638891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45959.532357638891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45959.532357638891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45959.532357638891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45959.532357638891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45959.532357638891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45959.532357638891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45959.532357638891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45959.532357638891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45959.532357638891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45959.532357638891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45959.532357638891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45959.532357638891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45959.532357638891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45959.532357638891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45959.532357638891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45959.532357638891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45959.532357638891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45959.532357638891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45959.532357638891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45959.532357638891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45959.532357638891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45959.532357638891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45959.532357638891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45959.532357638891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45959.532357638891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45959.532357638891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45959.532357638891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45959.532357638891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45959.532357638891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45959.532357638891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45959.532357638891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45959.532357638891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45959.532357638891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45959.532357638891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45959.532357638891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45959.532357638891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45959.532357638891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45959.532357638891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45959.532357638891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45959.532357638891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45959.532357638891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45959.532357638891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45959.532357638891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45959.532357638891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45959.532357638891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45959.532357638891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45959.532357638891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45959.532357638891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45959.532357638891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45959.532357638891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45959.532357638891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45959.532357638891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45959.532357638891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45959.532357638891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45959.532357638891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45959.532357638891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45959.532357638891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45959.532357638891</v>
      </c>
      <c r="H77" s="107"/>
      <c r="I77" s="103" t="str">
        <f>IFERROR(VLOOKUP(D77,DB!A:F,6,0),"")</f>
        <v/>
      </c>
      <c r="J77" s="102" t="str">
        <f>IFERROR(VLOOKUP(D77,DB!A:G,7,0),"")</f>
        <v/>
      </c>
      <c r="K77" s="108"/>
      <c r="L77" s="109" t="str">
        <f>IFERROR(VLOOKUP(D77,DB!A:I,9,0),"")</f>
        <v/>
      </c>
    </row>
  </sheetData>
  <dataValidations count="2">
    <dataValidation allowBlank="1" showInputMessage="1" showErrorMessage="1" sqref="E1" xr:uid="{380493DB-286A-4683-AF55-C78F04945A49}"/>
    <dataValidation type="list" allowBlank="1" showInputMessage="1" showErrorMessage="1" sqref="E2:E7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2025-10-29T09:47:43Z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